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L:\ESHEDM\BPO\Active Projects\כתיבת מכרזים\דיור ממשלתי\קבלנים 2020\קבצים למילוי\"/>
    </mc:Choice>
  </mc:AlternateContent>
  <xr:revisionPtr revIDLastSave="0" documentId="8_{B12B551A-8781-4EBD-98A2-2B4048CFDA7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פרטי קבלן" sheetId="1" r:id="rId1"/>
    <sheet name="ענפים" sheetId="6" r:id="rId2"/>
    <sheet name="כללי" sheetId="5" r:id="rId3"/>
    <sheet name="מקצוע, שירותים, אחזקה" sheetId="2" r:id="rId4"/>
    <sheet name="הנחיות מילוי" sheetId="4" r:id="rId5"/>
    <sheet name="כללי - דוגמא" sheetId="7" r:id="rId6"/>
    <sheet name="מקצוע, שרותים, אחזקה - דוגמא" sheetId="8" r:id="rId7"/>
  </sheets>
  <definedNames>
    <definedName name="_xlnm._FilterDatabase" localSheetId="3" hidden="1">'מקצוע, שירותים, אחזקה'!$B$5:$N$41</definedName>
    <definedName name="_xlnm.Print_Area" localSheetId="2">כללי!$B$3:$R$10</definedName>
    <definedName name="_xlnm.Print_Area" localSheetId="3">'מקצוע, שירותים, אחזקה'!$B$3:$N$45</definedName>
    <definedName name="_xlnm.Print_Area" localSheetId="6">'מקצוע, שרותים, אחזקה - דוגמא'!$B$1:$N$43</definedName>
    <definedName name="_xlnm.Print_Area" localSheetId="1">ענפים!$A$1:$H$30</definedName>
    <definedName name="_xlnm.Print_Area" localSheetId="0">'פרטי קבלן'!$A$1:$C$63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" l="1"/>
  <c r="C2" i="5"/>
  <c r="B34" i="6"/>
  <c r="O39" i="2"/>
  <c r="O12" i="2" a="1"/>
  <c r="O12" i="2" s="1"/>
  <c r="O16" i="2" a="1"/>
  <c r="O16" i="2" s="1"/>
  <c r="O14" i="2" a="1"/>
  <c r="O14" i="2" s="1"/>
  <c r="O7" i="2"/>
  <c r="O23" i="2"/>
  <c r="O11" i="2"/>
  <c r="O10" i="2"/>
  <c r="O13" i="2"/>
  <c r="O8" i="2"/>
  <c r="O22" i="2"/>
  <c r="O21" i="2"/>
  <c r="O20" i="2"/>
  <c r="O19" i="2"/>
  <c r="O18" i="2"/>
  <c r="O17" i="2"/>
  <c r="O26" i="2"/>
  <c r="O34" i="2"/>
  <c r="O33" i="2"/>
  <c r="O32" i="2"/>
  <c r="O31" i="2"/>
  <c r="O30" i="2"/>
  <c r="F34" i="6"/>
  <c r="D58" i="1" s="1"/>
  <c r="N39" i="8"/>
  <c r="L39" i="8"/>
  <c r="J39" i="8"/>
  <c r="H39" i="8"/>
  <c r="F39" i="8"/>
  <c r="Q5" i="7"/>
  <c r="N5" i="7"/>
  <c r="K5" i="7"/>
  <c r="H5" i="7"/>
  <c r="E5" i="7"/>
  <c r="Q7" i="5" l="1"/>
  <c r="N7" i="5"/>
  <c r="K7" i="5"/>
  <c r="H7" i="5"/>
  <c r="E7" i="5"/>
  <c r="N41" i="2"/>
  <c r="L41" i="2"/>
  <c r="J41" i="2"/>
  <c r="H41" i="2"/>
  <c r="C46" i="1" s="1"/>
  <c r="F41" i="2"/>
  <c r="C48" i="1" s="1"/>
  <c r="C50" i="1" l="1"/>
  <c r="C52" i="1"/>
  <c r="C5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<sst xmlns="http://schemas.openxmlformats.org/spreadsheetml/2006/main" count="327" uniqueCount="115">
  <si>
    <t>ח.פ/ע.מ:</t>
  </si>
  <si>
    <t>ישוב:</t>
  </si>
  <si>
    <t>טלפון:</t>
  </si>
  <si>
    <t>פקס':</t>
  </si>
  <si>
    <t>דוא"ל:</t>
  </si>
  <si>
    <t>ת.ד:</t>
  </si>
  <si>
    <t>ההצעה מתייחסת למחוזות (*)</t>
  </si>
  <si>
    <t>ירושלים</t>
  </si>
  <si>
    <t>ת"א</t>
  </si>
  <si>
    <t>חיפה</t>
  </si>
  <si>
    <t>ב"ש</t>
  </si>
  <si>
    <t>ארצי</t>
  </si>
  <si>
    <t>(*) מתמלא אוטומטית בהתאם לבחירת המקצועות</t>
  </si>
  <si>
    <t xml:space="preserve">חתימה: </t>
  </si>
  <si>
    <t>##</t>
  </si>
  <si>
    <t>מקצוע</t>
  </si>
  <si>
    <t>ענף</t>
  </si>
  <si>
    <t>סלילה</t>
  </si>
  <si>
    <t>שיפוצים</t>
  </si>
  <si>
    <t>131, 135</t>
  </si>
  <si>
    <t>גינון והשקיה</t>
  </si>
  <si>
    <t>איטום</t>
  </si>
  <si>
    <t>אחזקת האתר</t>
  </si>
  <si>
    <t>מסגרות חרש</t>
  </si>
  <si>
    <t>150, 135</t>
  </si>
  <si>
    <t>מסגרות אומן</t>
  </si>
  <si>
    <t>נגרות חרש וגגות רעפים</t>
  </si>
  <si>
    <t>130, 135</t>
  </si>
  <si>
    <t>תשתיות ביוב</t>
  </si>
  <si>
    <t xml:space="preserve">אינסטלציה </t>
  </si>
  <si>
    <t>אחזקת מתקני תברואה</t>
  </si>
  <si>
    <t>מיזוג אויר מרכזי</t>
  </si>
  <si>
    <t>אחזקת מערכות מיזוג אוויר</t>
  </si>
  <si>
    <t>חדרי קירור</t>
  </si>
  <si>
    <t>ריצוף וחיפויים קשים</t>
  </si>
  <si>
    <t>אלומיניום</t>
  </si>
  <si>
    <t>רכיבים מתועשים</t>
  </si>
  <si>
    <t>חשמל כללי</t>
  </si>
  <si>
    <t>חשמל מבנים</t>
  </si>
  <si>
    <t>חשמל חוץ ותשתיות</t>
  </si>
  <si>
    <t>אחזקת מתקני חשמל</t>
  </si>
  <si>
    <t>גילוי וכיבוי אש</t>
  </si>
  <si>
    <t>(*)</t>
  </si>
  <si>
    <t>לא כלול במקצוע עבודות בניה</t>
  </si>
  <si>
    <t>באר-שבע</t>
  </si>
  <si>
    <t>קטן</t>
  </si>
  <si>
    <t>בינוני</t>
  </si>
  <si>
    <t>גדול</t>
  </si>
  <si>
    <t>הנחיות מילוי הקובץ ושמירתו</t>
  </si>
  <si>
    <t>בניה</t>
  </si>
  <si>
    <t>200, 220</t>
  </si>
  <si>
    <t>200, 260</t>
  </si>
  <si>
    <t>סוג קבלן</t>
  </si>
  <si>
    <t>קבלן מקצועי</t>
  </si>
  <si>
    <t>קבלן שירותים</t>
  </si>
  <si>
    <t>קבלן שירותי אחזקה</t>
  </si>
  <si>
    <t xml:space="preserve"> </t>
  </si>
  <si>
    <t>דוא"ל 1:</t>
  </si>
  <si>
    <t>שם 1:</t>
  </si>
  <si>
    <t>ת.ז. 1:</t>
  </si>
  <si>
    <t>נייד 1:</t>
  </si>
  <si>
    <t>שם 2:</t>
  </si>
  <si>
    <t>ת.ז. 2:</t>
  </si>
  <si>
    <t>דוא"ל 2:</t>
  </si>
  <si>
    <t>נייד 2:</t>
  </si>
  <si>
    <t>מיועדים להדרכה</t>
  </si>
  <si>
    <t>#</t>
  </si>
  <si>
    <t xml:space="preserve">קבוצה </t>
  </si>
  <si>
    <t>סיווג</t>
  </si>
  <si>
    <t>דוגמא</t>
  </si>
  <si>
    <t>ג</t>
  </si>
  <si>
    <t>שם הקבלן:</t>
  </si>
  <si>
    <t>איש קשר:</t>
  </si>
  <si>
    <t>רחוב ומספר:</t>
  </si>
  <si>
    <t>יש להקפיד על מגבלות הרישום המופיעות בחוברת המכרז.</t>
  </si>
  <si>
    <t>מס' קבלן</t>
  </si>
  <si>
    <t>רשימת ענפים בהם הקבלן רשום ברשם הקבלנים נכון למועד ההגשה של המכרז</t>
  </si>
  <si>
    <t>מוכר (סיווג)</t>
  </si>
  <si>
    <t>וככל שהוא קבלן מוכר באותו הענף - הסיווג כמוכר</t>
  </si>
  <si>
    <t xml:space="preserve">יש לסמן את התאים הרצויים בחוצץ כללי ו/או מקצועי - יש לוודא שמסמנים במחוז הרצוי, במקצועות הרצויים ובהיקפים הרצויים </t>
  </si>
  <si>
    <t xml:space="preserve">יש למלא את כל פרטי הקבלן ונציגיו בהדרכות שתתקיימנה בחוצץ "פרטי הקבלן" </t>
  </si>
  <si>
    <t xml:space="preserve">יש למלא את הענפים וסיווגם ברשם הקבלנים וכקבלן מוכר בחוצץ "ענפים" - יש לצרף למסמכים המוגשים העתק רישום </t>
  </si>
  <si>
    <t>(תקף למועד ההגשה) ברשם הקבלנים וכקבלן מוכר</t>
  </si>
  <si>
    <t xml:space="preserve">תאריך: </t>
  </si>
  <si>
    <r>
      <rPr>
        <b/>
        <u/>
        <sz val="11"/>
        <color theme="1"/>
        <rFont val="Arial"/>
        <family val="2"/>
        <scheme val="minor"/>
      </rPr>
      <t>לאחר המילוי</t>
    </r>
    <r>
      <rPr>
        <sz val="11"/>
        <color theme="1"/>
        <rFont val="Arial"/>
        <family val="2"/>
        <charset val="177"/>
        <scheme val="minor"/>
      </rPr>
      <t xml:space="preserve"> יש לצרף את קובץ האקסל המלא  להצעה המוגשת במערכת המכרזים (</t>
    </r>
    <r>
      <rPr>
        <u/>
        <sz val="11"/>
        <color theme="1"/>
        <rFont val="Arial"/>
        <family val="2"/>
        <scheme val="minor"/>
      </rPr>
      <t xml:space="preserve">בנוסף </t>
    </r>
    <r>
      <rPr>
        <sz val="11"/>
        <color theme="1"/>
        <rFont val="Arial"/>
        <family val="2"/>
        <charset val="177"/>
        <scheme val="minor"/>
      </rPr>
      <t>לעותק המודפס והחתום)</t>
    </r>
  </si>
  <si>
    <t>נגרות  אמן, נגרות  מורכבת בבניין ללא עבודת הנדסה בנאיות</t>
  </si>
  <si>
    <t xml:space="preserve">מיזוג אויר יחידות מקומיות ומיני מרכזי </t>
  </si>
  <si>
    <t>ריצוף וחיפויים רכים ללא עבודת הנדסה בנאיות</t>
  </si>
  <si>
    <t>צבע וטיח ללא עבודת הנדסה בנאיות</t>
  </si>
  <si>
    <t>הסקה וקיטור (ביצוע ותחזוקה)</t>
  </si>
  <si>
    <t>מבנים טרומיים ויבילים</t>
  </si>
  <si>
    <t>בקרת מבנים ללא עבודת הנדסה בנאיות</t>
  </si>
  <si>
    <t>הדברה ללא עבודת הנדסה בנאיות</t>
  </si>
  <si>
    <t>אחזקת גינות ללא עבודת הנדסה בנאיות</t>
  </si>
  <si>
    <t>גיזום עצים</t>
  </si>
  <si>
    <t>אחזקת מעליות</t>
  </si>
  <si>
    <t>גנרטורים ללא עבודת הנדסה בנאיות</t>
  </si>
  <si>
    <t>לא כלול במקצועות עבודות בניה</t>
  </si>
  <si>
    <t>הננו מאושרים כ"קבלן מוכר" בענפים המפורטים - סה"כ</t>
  </si>
  <si>
    <t>שם</t>
  </si>
  <si>
    <t>ת"ז</t>
  </si>
  <si>
    <t>מועד תחילה</t>
  </si>
  <si>
    <t>משה כהן</t>
  </si>
  <si>
    <t>קבלנים מקצועיים וקבלני שירותי תחזוקה המתבססים על רישומם בענף 100 לעניין ענף משנה של 100 יציגו עובד מקצועי המעסק על ידם בעמודות משמאל ומועד תחילת העסקה  (לפחות שנת ותק).</t>
  </si>
  <si>
    <t>ראובן לוי</t>
  </si>
  <si>
    <t>ניהול ואחזקת מבנה</t>
  </si>
  <si>
    <t>מוחמד שעבן</t>
  </si>
  <si>
    <r>
      <t>עובד מקצועי של המציע (ככל שרלוונטי לפי</t>
    </r>
    <r>
      <rPr>
        <b/>
        <sz val="11"/>
        <rFont val="Arial"/>
        <family val="2"/>
        <scheme val="minor"/>
      </rPr>
      <t xml:space="preserve"> סעיף 7.5 למכרז</t>
    </r>
    <r>
      <rPr>
        <b/>
        <sz val="11"/>
        <color theme="1"/>
        <rFont val="Arial"/>
        <family val="2"/>
        <scheme val="minor"/>
      </rPr>
      <t>)</t>
    </r>
  </si>
  <si>
    <t>לאחר המילוי - יש להדפיס את 4 החוצצים של פרטי קבלן, ענפים  ורשימות מקצועות, לחתום עליהם במקומות המיועדים  ולצרפם להצעה כמסמך סרוק אחד.</t>
  </si>
  <si>
    <t>במקרה של תיקון רשימת המקצועות יש להדפיס מחדש את הטבלאות .</t>
  </si>
  <si>
    <t>יש להדפיס את חוצץ פרטי הקבלן רק לאחר סיום בחירת המקצועות  !!</t>
  </si>
  <si>
    <t>סימון התווים יכול להיות עם כל תו  (לדוגמא "1" או "+")</t>
  </si>
  <si>
    <t>פרטי קבלן</t>
  </si>
  <si>
    <r>
      <t>עובד מקצועי של המציע (ככל שרלוונטי לפי סעיף</t>
    </r>
    <r>
      <rPr>
        <b/>
        <sz val="11"/>
        <rFont val="Arial"/>
        <family val="2"/>
        <scheme val="minor"/>
      </rPr>
      <t xml:space="preserve"> 5.2 למכרז</t>
    </r>
    <r>
      <rPr>
        <b/>
        <sz val="11"/>
        <color theme="1"/>
        <rFont val="Arial"/>
        <family val="2"/>
        <scheme val="minor"/>
      </rPr>
      <t>)</t>
    </r>
  </si>
  <si>
    <t>(יש לצרף במסמכי ההגשה העתק אישור תקף מרשם הקבלנים וממנהלת קבלן מוכר)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</si>
</sst>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15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b/>
      <sz val="11"/>
      <name val="Arial"/>
      <family val="2"/>
    </font>
    <font>
      <b/>
      <sz val="12"/>
      <color theme="1"/>
      <name val="Arial"/>
      <family val="2"/>
      <scheme val="minor"/>
    </font>
    <font>
      <u/>
      <sz val="11"/>
      <color theme="1"/>
      <name val="Arial"/>
      <family val="2"/>
      <scheme val="minor"/>
    </font>
    <font>
      <sz val="10"/>
      <color rgb="FF000000"/>
      <name val="David"/>
      <family val="2"/>
    </font>
    <font>
      <sz val="8"/>
      <color theme="1"/>
      <name val="Arial"/>
      <family val="2"/>
      <charset val="177"/>
      <scheme val="minor"/>
    </font>
    <font>
      <sz val="9"/>
      <color theme="1"/>
      <name val="Arial"/>
      <family val="2"/>
      <charset val="177"/>
      <scheme val="minor"/>
    </font>
    <font>
      <b/>
      <sz val="1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4" borderId="0" xfId="0" applyFill="1"/>
    <xf numFmtId="0" fontId="1" fillId="0" borderId="0" xfId="0" applyFont="1"/>
    <xf numFmtId="0" fontId="0" fillId="0" borderId="0" xfId="0" applyAlignment="1">
      <alignment horizontal="right" readingOrder="2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6" fillId="0" borderId="16" xfId="0" applyFont="1" applyBorder="1" applyAlignment="1">
      <alignment horizontal="right" vertical="top" wrapText="1" readingOrder="2"/>
    </xf>
    <xf numFmtId="0" fontId="6" fillId="0" borderId="17" xfId="0" applyFont="1" applyBorder="1" applyAlignment="1">
      <alignment horizontal="right" vertical="top" wrapText="1" readingOrder="1"/>
    </xf>
    <xf numFmtId="0" fontId="6" fillId="0" borderId="18" xfId="0" applyFont="1" applyBorder="1" applyAlignment="1">
      <alignment horizontal="right" vertical="top" wrapText="1" readingOrder="2"/>
    </xf>
    <xf numFmtId="0" fontId="6" fillId="0" borderId="16" xfId="0" applyFont="1" applyBorder="1" applyAlignment="1">
      <alignment wrapText="1" readingOrder="1"/>
    </xf>
    <xf numFmtId="0" fontId="6" fillId="0" borderId="17" xfId="0" applyFont="1" applyBorder="1" applyAlignment="1">
      <alignment horizontal="right" vertical="top" wrapText="1" readingOrder="2"/>
    </xf>
    <xf numFmtId="0" fontId="1" fillId="3" borderId="6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6" fillId="0" borderId="15" xfId="0" applyFont="1" applyBorder="1" applyAlignment="1">
      <alignment vertical="top" wrapText="1" readingOrder="1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5" borderId="0" xfId="0" applyFill="1" applyProtection="1">
      <protection locked="0"/>
    </xf>
    <xf numFmtId="0" fontId="0" fillId="6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0" fontId="11" fillId="0" borderId="15" xfId="0" applyFont="1" applyBorder="1" applyAlignment="1">
      <alignment horizontal="right" vertical="center" wrapText="1" readingOrder="2"/>
    </xf>
    <xf numFmtId="0" fontId="9" fillId="0" borderId="0" xfId="0" applyFont="1"/>
    <xf numFmtId="0" fontId="9" fillId="0" borderId="0" xfId="0" applyFont="1" applyAlignment="1">
      <alignment horizontal="right" readingOrder="2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49" fontId="0" fillId="0" borderId="1" xfId="0" applyNumberFormat="1" applyBorder="1" applyAlignment="1" applyProtection="1">
      <alignment horizontal="center"/>
      <protection locked="0"/>
    </xf>
    <xf numFmtId="49" fontId="6" fillId="0" borderId="18" xfId="0" applyNumberFormat="1" applyFont="1" applyBorder="1" applyAlignment="1">
      <alignment horizontal="right" wrapText="1" readingOrder="1"/>
    </xf>
    <xf numFmtId="49" fontId="6" fillId="0" borderId="18" xfId="0" applyNumberFormat="1" applyFont="1" applyBorder="1" applyAlignment="1">
      <alignment wrapText="1" readingOrder="1"/>
    </xf>
    <xf numFmtId="49" fontId="6" fillId="0" borderId="18" xfId="0" applyNumberFormat="1" applyFont="1" applyBorder="1" applyAlignment="1">
      <alignment horizontal="right" readingOrder="1"/>
    </xf>
    <xf numFmtId="49" fontId="6" fillId="0" borderId="18" xfId="0" applyNumberFormat="1" applyFont="1" applyBorder="1" applyAlignment="1">
      <alignment horizontal="right" readingOrder="2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3" fillId="0" borderId="0" xfId="0" applyFont="1" applyAlignment="1">
      <alignment horizontal="center"/>
    </xf>
    <xf numFmtId="49" fontId="6" fillId="0" borderId="18" xfId="0" applyNumberFormat="1" applyFont="1" applyBorder="1" applyAlignment="1">
      <alignment readingOrder="1"/>
    </xf>
    <xf numFmtId="49" fontId="6" fillId="0" borderId="18" xfId="0" applyNumberFormat="1" applyFont="1" applyBorder="1" applyAlignment="1">
      <alignment wrapText="1" readingOrder="2"/>
    </xf>
    <xf numFmtId="0" fontId="0" fillId="0" borderId="1" xfId="0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 readingOrder="2"/>
    </xf>
    <xf numFmtId="0" fontId="6" fillId="0" borderId="15" xfId="0" applyFont="1" applyBorder="1" applyAlignment="1">
      <alignment vertical="top" wrapText="1" readingOrder="2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6" fillId="0" borderId="18" xfId="0" applyFont="1" applyBorder="1" applyAlignment="1">
      <alignment horizontal="right" wrapText="1" readingOrder="1"/>
    </xf>
    <xf numFmtId="0" fontId="0" fillId="3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6" fillId="0" borderId="18" xfId="0" applyFont="1" applyBorder="1" applyAlignment="1">
      <alignment wrapText="1" readingOrder="1"/>
    </xf>
    <xf numFmtId="0" fontId="6" fillId="0" borderId="18" xfId="0" applyFont="1" applyBorder="1" applyAlignment="1">
      <alignment horizontal="right" readingOrder="1"/>
    </xf>
    <xf numFmtId="0" fontId="6" fillId="0" borderId="18" xfId="0" applyFont="1" applyBorder="1" applyAlignment="1">
      <alignment horizontal="right" wrapText="1" readingOrder="2"/>
    </xf>
    <xf numFmtId="0" fontId="6" fillId="0" borderId="18" xfId="0" applyFont="1" applyBorder="1" applyAlignment="1">
      <alignment horizontal="right" readingOrder="2"/>
    </xf>
    <xf numFmtId="0" fontId="7" fillId="0" borderId="0" xfId="0" applyFont="1" applyAlignment="1">
      <alignment horizontal="right"/>
    </xf>
    <xf numFmtId="49" fontId="0" fillId="2" borderId="0" xfId="0" applyNumberFormat="1" applyFill="1" applyProtection="1">
      <protection locked="0"/>
    </xf>
    <xf numFmtId="49" fontId="0" fillId="0" borderId="0" xfId="0" applyNumberFormat="1"/>
    <xf numFmtId="49" fontId="6" fillId="7" borderId="18" xfId="0" applyNumberFormat="1" applyFont="1" applyFill="1" applyBorder="1" applyAlignment="1">
      <alignment wrapText="1" readingOrder="1"/>
    </xf>
    <xf numFmtId="0" fontId="0" fillId="4" borderId="0" xfId="0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0" fillId="3" borderId="10" xfId="0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10" xfId="0" applyBorder="1" applyAlignment="1" applyProtection="1">
      <alignment horizontal="center"/>
      <protection locked="0"/>
    </xf>
    <xf numFmtId="0" fontId="8" fillId="0" borderId="2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5" xfId="0" applyFont="1" applyBorder="1" applyAlignment="1">
      <alignment horizontal="right" vertical="center"/>
    </xf>
    <xf numFmtId="0" fontId="8" fillId="0" borderId="17" xfId="0" applyFont="1" applyBorder="1" applyAlignment="1">
      <alignment horizontal="right" vertical="center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9" xfId="0" applyFill="1" applyBorder="1" applyAlignment="1">
      <alignment horizontal="center"/>
    </xf>
  </cellXfs>
  <cellStyles count="1">
    <cellStyle name="Normal" xfId="0" builtinId="0"/>
  </cellStyles>
  <dxfs count="6"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theme="0"/>
      </font>
    </dxf>
    <dxf>
      <font>
        <color rgb="FFFFFFFF"/>
      </font>
    </dxf>
    <dxf>
      <font>
        <color theme="0"/>
      </font>
    </dxf>
  </dxfs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63"/>
  <sheetViews>
    <sheetView rightToLeft="1" tabSelected="1" workbookViewId="0">
      <pane ySplit="2" topLeftCell="A3" activePane="bottomLeft" state="frozen"/>
      <selection pane="bottomLeft" activeCell="C4" sqref="C4"/>
    </sheetView>
  </sheetViews>
  <sheetFormatPr defaultRowHeight="14" x14ac:dyDescent="0.3"/>
  <cols>
    <col min="2" max="2" width="9.58203125" customWidth="1"/>
    <col min="3" max="3" width="30.08203125" customWidth="1"/>
  </cols>
  <sheetData>
    <row r="2" spans="1:3" x14ac:dyDescent="0.3">
      <c r="A2" s="2" t="s">
        <v>112</v>
      </c>
    </row>
    <row r="4" spans="1:3" x14ac:dyDescent="0.3">
      <c r="B4" s="2" t="s">
        <v>71</v>
      </c>
      <c r="C4" s="75"/>
    </row>
    <row r="6" spans="1:3" x14ac:dyDescent="0.3">
      <c r="B6" t="s">
        <v>75</v>
      </c>
      <c r="C6" s="29"/>
    </row>
    <row r="8" spans="1:3" x14ac:dyDescent="0.3">
      <c r="B8" t="s">
        <v>0</v>
      </c>
      <c r="C8" s="29"/>
    </row>
    <row r="10" spans="1:3" x14ac:dyDescent="0.3">
      <c r="B10" t="s">
        <v>73</v>
      </c>
      <c r="C10" s="29"/>
    </row>
    <row r="12" spans="1:3" x14ac:dyDescent="0.3">
      <c r="B12" t="s">
        <v>5</v>
      </c>
      <c r="C12" s="29"/>
    </row>
    <row r="14" spans="1:3" x14ac:dyDescent="0.3">
      <c r="B14" t="s">
        <v>1</v>
      </c>
      <c r="C14" s="29"/>
    </row>
    <row r="16" spans="1:3" x14ac:dyDescent="0.3">
      <c r="B16" t="s">
        <v>72</v>
      </c>
      <c r="C16" s="29"/>
    </row>
    <row r="18" spans="1:3" x14ac:dyDescent="0.3">
      <c r="B18" t="s">
        <v>2</v>
      </c>
      <c r="C18" s="29"/>
    </row>
    <row r="20" spans="1:3" x14ac:dyDescent="0.3">
      <c r="B20" t="s">
        <v>3</v>
      </c>
      <c r="C20" s="29"/>
    </row>
    <row r="22" spans="1:3" x14ac:dyDescent="0.3">
      <c r="B22" t="s">
        <v>4</v>
      </c>
      <c r="C22" s="29"/>
    </row>
    <row r="24" spans="1:3" x14ac:dyDescent="0.3">
      <c r="A24" s="2" t="s">
        <v>65</v>
      </c>
    </row>
    <row r="26" spans="1:3" x14ac:dyDescent="0.3">
      <c r="B26" s="2" t="s">
        <v>58</v>
      </c>
      <c r="C26" s="30"/>
    </row>
    <row r="28" spans="1:3" x14ac:dyDescent="0.3">
      <c r="B28" t="s">
        <v>59</v>
      </c>
      <c r="C28" s="30"/>
    </row>
    <row r="30" spans="1:3" x14ac:dyDescent="0.3">
      <c r="B30" t="s">
        <v>57</v>
      </c>
      <c r="C30" s="30"/>
    </row>
    <row r="32" spans="1:3" x14ac:dyDescent="0.3">
      <c r="B32" t="s">
        <v>60</v>
      </c>
      <c r="C32" s="30"/>
    </row>
    <row r="35" spans="1:3" x14ac:dyDescent="0.3">
      <c r="B35" s="2" t="s">
        <v>61</v>
      </c>
      <c r="C35" s="31"/>
    </row>
    <row r="37" spans="1:3" x14ac:dyDescent="0.3">
      <c r="B37" t="s">
        <v>62</v>
      </c>
      <c r="C37" s="31"/>
    </row>
    <row r="39" spans="1:3" x14ac:dyDescent="0.3">
      <c r="B39" t="s">
        <v>63</v>
      </c>
      <c r="C39" s="31"/>
    </row>
    <row r="41" spans="1:3" x14ac:dyDescent="0.3">
      <c r="B41" t="s">
        <v>64</v>
      </c>
      <c r="C41" s="31"/>
    </row>
    <row r="44" spans="1:3" x14ac:dyDescent="0.3">
      <c r="A44" s="2" t="s">
        <v>6</v>
      </c>
    </row>
    <row r="46" spans="1:3" x14ac:dyDescent="0.3">
      <c r="B46" t="s">
        <v>7</v>
      </c>
      <c r="C46" s="7" t="str">
        <f>IF(OR('מקצוע, שירותים, אחזקה'!H41&lt;&gt;0,כללי!H7&lt;&gt;0),"+","")</f>
        <v/>
      </c>
    </row>
    <row r="47" spans="1:3" x14ac:dyDescent="0.3">
      <c r="C47" s="6"/>
    </row>
    <row r="48" spans="1:3" x14ac:dyDescent="0.3">
      <c r="B48" t="s">
        <v>8</v>
      </c>
      <c r="C48" s="7" t="str">
        <f>IF(OR('מקצוע, שירותים, אחזקה'!F41&lt;&gt;0,כללי!E7&lt;&gt;0),"+","")</f>
        <v/>
      </c>
    </row>
    <row r="49" spans="1:5" x14ac:dyDescent="0.3">
      <c r="C49" s="6"/>
    </row>
    <row r="50" spans="1:5" x14ac:dyDescent="0.3">
      <c r="B50" t="s">
        <v>9</v>
      </c>
      <c r="C50" s="7" t="str">
        <f>IF(OR('מקצוע, שירותים, אחזקה'!J41&lt;&gt;0,כללי!K7&lt;&gt;0),"+","")</f>
        <v/>
      </c>
    </row>
    <row r="51" spans="1:5" x14ac:dyDescent="0.3">
      <c r="C51" s="6"/>
    </row>
    <row r="52" spans="1:5" x14ac:dyDescent="0.3">
      <c r="B52" t="s">
        <v>10</v>
      </c>
      <c r="C52" s="7" t="str">
        <f>IF(OR('מקצוע, שירותים, אחזקה'!L41&lt;&gt;0,כללי!N7&lt;&gt;0),"+","")</f>
        <v/>
      </c>
    </row>
    <row r="53" spans="1:5" x14ac:dyDescent="0.3">
      <c r="C53" s="6"/>
      <c r="E53" t="s">
        <v>56</v>
      </c>
    </row>
    <row r="54" spans="1:5" x14ac:dyDescent="0.3">
      <c r="B54" t="s">
        <v>11</v>
      </c>
      <c r="C54" s="7" t="str">
        <f>IF(OR('מקצוע, שירותים, אחזקה'!N41&lt;&gt;0,כללי!Q7&lt;&gt;0),"+","")</f>
        <v/>
      </c>
    </row>
    <row r="56" spans="1:5" x14ac:dyDescent="0.3">
      <c r="A56" s="3"/>
      <c r="B56" s="3" t="s">
        <v>12</v>
      </c>
    </row>
    <row r="58" spans="1:5" x14ac:dyDescent="0.3">
      <c r="B58" s="36" t="s">
        <v>98</v>
      </c>
      <c r="C58" s="36"/>
      <c r="D58" s="36">
        <f>ענפים!F34</f>
        <v>0</v>
      </c>
    </row>
    <row r="61" spans="1:5" x14ac:dyDescent="0.3">
      <c r="B61" t="s">
        <v>13</v>
      </c>
      <c r="C61" s="1"/>
    </row>
    <row r="63" spans="1:5" x14ac:dyDescent="0.3">
      <c r="B63" t="s">
        <v>83</v>
      </c>
      <c r="C63" s="32"/>
    </row>
  </sheetData>
  <sheetProtection algorithmName="SHA-512" hashValue="h3jT29/eJ2rwmV87etQRISg9kR+E0dC8k8w0E6j+NgXGUBtHLeNbQR1AcKteKs8KfubRfOa0EE31MP0s1x4Uxw==" saltValue="FILtzYZB3gsNFRWYEKzXTA==" spinCount="100000" sheet="1" objects="1" scenarios="1" selectLockedCells="1"/>
  <conditionalFormatting sqref="B58">
    <cfRule type="expression" dxfId="5" priority="2">
      <formula>$D$58=0</formula>
    </cfRule>
  </conditionalFormatting>
  <conditionalFormatting sqref="B58:D58">
    <cfRule type="expression" dxfId="4" priority="3">
      <formula>"$D$58=0"</formula>
    </cfRule>
  </conditionalFormatting>
  <conditionalFormatting sqref="D58">
    <cfRule type="expression" dxfId="3" priority="1">
      <formula>$D$58=0</formula>
    </cfRule>
  </conditionalFormatting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34"/>
  <sheetViews>
    <sheetView rightToLeft="1" workbookViewId="0">
      <selection activeCell="B10" sqref="B10"/>
    </sheetView>
  </sheetViews>
  <sheetFormatPr defaultRowHeight="14" x14ac:dyDescent="0.3"/>
  <cols>
    <col min="1" max="1" width="7" customWidth="1"/>
    <col min="8" max="8" width="14.25" customWidth="1"/>
  </cols>
  <sheetData>
    <row r="2" spans="1:6" ht="15.5" x14ac:dyDescent="0.35">
      <c r="B2" s="34" t="s">
        <v>76</v>
      </c>
    </row>
    <row r="3" spans="1:6" ht="15.5" x14ac:dyDescent="0.35">
      <c r="B3" s="34" t="s">
        <v>78</v>
      </c>
    </row>
    <row r="4" spans="1:6" x14ac:dyDescent="0.3">
      <c r="B4" s="74" t="s">
        <v>114</v>
      </c>
    </row>
    <row r="6" spans="1:6" ht="15.5" x14ac:dyDescent="0.35">
      <c r="A6" s="35" t="s">
        <v>66</v>
      </c>
      <c r="B6" s="34" t="s">
        <v>16</v>
      </c>
      <c r="C6" s="34" t="s">
        <v>67</v>
      </c>
      <c r="D6" s="34" t="s">
        <v>68</v>
      </c>
      <c r="E6" s="34"/>
      <c r="F6" s="34" t="s">
        <v>77</v>
      </c>
    </row>
    <row r="7" spans="1:6" ht="15.5" x14ac:dyDescent="0.35">
      <c r="A7" s="35"/>
      <c r="B7" s="34"/>
      <c r="C7" s="34"/>
      <c r="D7" s="34"/>
      <c r="E7" s="34"/>
      <c r="F7" s="34"/>
    </row>
    <row r="8" spans="1:6" x14ac:dyDescent="0.3">
      <c r="A8" s="36" t="s">
        <v>69</v>
      </c>
      <c r="B8" s="37">
        <v>100</v>
      </c>
      <c r="C8" s="37" t="s">
        <v>70</v>
      </c>
      <c r="D8" s="37">
        <v>3</v>
      </c>
      <c r="E8" s="36"/>
      <c r="F8" s="37">
        <v>2</v>
      </c>
    </row>
    <row r="10" spans="1:6" x14ac:dyDescent="0.3">
      <c r="A10">
        <v>1</v>
      </c>
      <c r="B10" s="43"/>
      <c r="C10" s="26"/>
      <c r="D10" s="26"/>
      <c r="F10" s="26"/>
    </row>
    <row r="11" spans="1:6" x14ac:dyDescent="0.3">
      <c r="A11">
        <v>2</v>
      </c>
      <c r="B11" s="43"/>
      <c r="C11" s="26"/>
      <c r="D11" s="26"/>
      <c r="F11" s="26"/>
    </row>
    <row r="12" spans="1:6" x14ac:dyDescent="0.3">
      <c r="A12">
        <v>3</v>
      </c>
      <c r="B12" s="43"/>
      <c r="C12" s="26"/>
      <c r="D12" s="26"/>
      <c r="F12" s="26"/>
    </row>
    <row r="13" spans="1:6" x14ac:dyDescent="0.3">
      <c r="A13">
        <v>4</v>
      </c>
      <c r="B13" s="43"/>
      <c r="C13" s="26"/>
      <c r="D13" s="26"/>
      <c r="F13" s="26"/>
    </row>
    <row r="14" spans="1:6" x14ac:dyDescent="0.3">
      <c r="A14">
        <v>5</v>
      </c>
      <c r="B14" s="43"/>
      <c r="C14" s="26"/>
      <c r="D14" s="26"/>
      <c r="F14" s="26"/>
    </row>
    <row r="15" spans="1:6" x14ac:dyDescent="0.3">
      <c r="A15">
        <v>6</v>
      </c>
      <c r="B15" s="43"/>
      <c r="C15" s="26"/>
      <c r="D15" s="26"/>
      <c r="F15" s="26"/>
    </row>
    <row r="16" spans="1:6" x14ac:dyDescent="0.3">
      <c r="A16">
        <v>7</v>
      </c>
      <c r="B16" s="43"/>
      <c r="C16" s="26"/>
      <c r="D16" s="26"/>
      <c r="F16" s="26"/>
    </row>
    <row r="17" spans="1:6" x14ac:dyDescent="0.3">
      <c r="A17">
        <v>8</v>
      </c>
      <c r="B17" s="43"/>
      <c r="C17" s="26"/>
      <c r="D17" s="26"/>
      <c r="F17" s="26"/>
    </row>
    <row r="18" spans="1:6" x14ac:dyDescent="0.3">
      <c r="A18">
        <v>9</v>
      </c>
      <c r="B18" s="43"/>
      <c r="C18" s="26"/>
      <c r="D18" s="26"/>
      <c r="F18" s="26"/>
    </row>
    <row r="19" spans="1:6" x14ac:dyDescent="0.3">
      <c r="A19">
        <v>10</v>
      </c>
      <c r="B19" s="43"/>
      <c r="C19" s="26"/>
      <c r="D19" s="26"/>
      <c r="F19" s="26"/>
    </row>
    <row r="20" spans="1:6" x14ac:dyDescent="0.3">
      <c r="A20">
        <v>11</v>
      </c>
      <c r="B20" s="43"/>
      <c r="C20" s="26"/>
      <c r="D20" s="26"/>
      <c r="F20" s="26"/>
    </row>
    <row r="21" spans="1:6" x14ac:dyDescent="0.3">
      <c r="A21">
        <v>12</v>
      </c>
      <c r="B21" s="43"/>
      <c r="C21" s="26"/>
      <c r="D21" s="26"/>
      <c r="F21" s="26"/>
    </row>
    <row r="22" spans="1:6" x14ac:dyDescent="0.3">
      <c r="A22">
        <v>13</v>
      </c>
      <c r="B22" s="43"/>
      <c r="C22" s="26"/>
      <c r="D22" s="26"/>
      <c r="F22" s="26"/>
    </row>
    <row r="23" spans="1:6" x14ac:dyDescent="0.3">
      <c r="A23">
        <v>14</v>
      </c>
      <c r="B23" s="43"/>
      <c r="C23" s="26"/>
      <c r="D23" s="26"/>
      <c r="F23" s="26"/>
    </row>
    <row r="24" spans="1:6" x14ac:dyDescent="0.3">
      <c r="A24">
        <v>15</v>
      </c>
      <c r="B24" s="43"/>
      <c r="C24" s="26"/>
      <c r="D24" s="26"/>
      <c r="F24" s="26"/>
    </row>
    <row r="25" spans="1:6" x14ac:dyDescent="0.3">
      <c r="B25" s="6"/>
      <c r="C25" s="6"/>
      <c r="D25" s="6"/>
    </row>
    <row r="26" spans="1:6" x14ac:dyDescent="0.3">
      <c r="B26" s="6"/>
      <c r="C26" s="6"/>
      <c r="D26" s="6"/>
    </row>
    <row r="30" spans="1:6" x14ac:dyDescent="0.3">
      <c r="C30" t="s">
        <v>13</v>
      </c>
      <c r="D30" s="78"/>
      <c r="E30" s="78"/>
    </row>
    <row r="34" spans="2:6" x14ac:dyDescent="0.3">
      <c r="B34">
        <f>COUNTA(B9:B24)</f>
        <v>0</v>
      </c>
      <c r="F34">
        <f>COUNTA(F9:F24)</f>
        <v>0</v>
      </c>
    </row>
  </sheetData>
  <sheetProtection algorithmName="SHA-512" hashValue="Um/w/kMucNA3FO2yp+hEZku/HpQSayZWn+YpPeakBw2r6KyJWhs9eA42hrRVja3mLtDH+2fk0xVC7ICmmVRqFg==" saltValue="7TMjQGRc+20XzarxmWvUOA==" spinCount="100000" sheet="1" objects="1" scenarios="1" selectLockedCells="1"/>
  <mergeCells count="1">
    <mergeCell ref="D30:E30"/>
  </mergeCells>
  <dataValidations count="1">
    <dataValidation type="whole" operator="lessThanOrEqual" allowBlank="1" showInputMessage="1" showErrorMessage="1" sqref="F10:F24" xr:uid="{27263DAE-0E6F-46FA-AAD0-9C51DC307C18}">
      <formula1>5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R10"/>
  <sheetViews>
    <sheetView rightToLeft="1" workbookViewId="0">
      <selection activeCell="E6" sqref="E6"/>
    </sheetView>
  </sheetViews>
  <sheetFormatPr defaultRowHeight="14" x14ac:dyDescent="0.3"/>
  <cols>
    <col min="1" max="1" width="9.33203125" customWidth="1"/>
    <col min="2" max="2" width="3.83203125" customWidth="1"/>
    <col min="3" max="3" width="5.08203125" bestFit="1" customWidth="1"/>
    <col min="4" max="4" width="3.5" bestFit="1" customWidth="1"/>
    <col min="5" max="5" width="3.33203125" bestFit="1" customWidth="1"/>
    <col min="6" max="6" width="4.25" bestFit="1" customWidth="1"/>
    <col min="7" max="7" width="3.83203125" bestFit="1" customWidth="1"/>
    <col min="8" max="8" width="3.33203125" bestFit="1" customWidth="1"/>
    <col min="9" max="9" width="4.25" bestFit="1" customWidth="1"/>
    <col min="10" max="10" width="3.83203125" bestFit="1" customWidth="1"/>
    <col min="11" max="11" width="3.33203125" bestFit="1" customWidth="1"/>
    <col min="12" max="12" width="4.25" bestFit="1" customWidth="1"/>
    <col min="13" max="13" width="3.83203125" bestFit="1" customWidth="1"/>
    <col min="14" max="14" width="3.33203125" bestFit="1" customWidth="1"/>
    <col min="15" max="15" width="4.25" bestFit="1" customWidth="1"/>
    <col min="16" max="16" width="3.83203125" bestFit="1" customWidth="1"/>
    <col min="17" max="17" width="4.25" bestFit="1" customWidth="1"/>
    <col min="18" max="18" width="3.83203125" bestFit="1" customWidth="1"/>
  </cols>
  <sheetData>
    <row r="2" spans="2:18" x14ac:dyDescent="0.3">
      <c r="C2" s="76">
        <f>+'פרטי קבלן'!C4</f>
        <v>0</v>
      </c>
    </row>
    <row r="3" spans="2:18" ht="14.5" thickBot="1" x14ac:dyDescent="0.35"/>
    <row r="4" spans="2:18" x14ac:dyDescent="0.3">
      <c r="B4" s="18" t="s">
        <v>14</v>
      </c>
      <c r="C4" s="4" t="s">
        <v>15</v>
      </c>
      <c r="D4" s="4" t="s">
        <v>16</v>
      </c>
      <c r="E4" s="82" t="s">
        <v>8</v>
      </c>
      <c r="F4" s="83"/>
      <c r="G4" s="84"/>
      <c r="H4" s="85" t="s">
        <v>7</v>
      </c>
      <c r="I4" s="86"/>
      <c r="J4" s="87"/>
      <c r="K4" s="88" t="s">
        <v>9</v>
      </c>
      <c r="L4" s="83"/>
      <c r="M4" s="84"/>
      <c r="N4" s="89" t="s">
        <v>44</v>
      </c>
      <c r="O4" s="90"/>
      <c r="P4" s="91"/>
      <c r="Q4" s="79" t="s">
        <v>11</v>
      </c>
      <c r="R4" s="80"/>
    </row>
    <row r="5" spans="2:18" ht="14.5" thickBot="1" x14ac:dyDescent="0.35">
      <c r="B5" s="18"/>
      <c r="C5" s="4"/>
      <c r="D5" s="4"/>
      <c r="E5" s="8" t="s">
        <v>45</v>
      </c>
      <c r="F5" s="9" t="s">
        <v>46</v>
      </c>
      <c r="G5" s="9" t="s">
        <v>47</v>
      </c>
      <c r="H5" s="10" t="s">
        <v>45</v>
      </c>
      <c r="I5" s="10" t="s">
        <v>46</v>
      </c>
      <c r="J5" s="10" t="s">
        <v>47</v>
      </c>
      <c r="K5" s="9" t="s">
        <v>45</v>
      </c>
      <c r="L5" s="9" t="s">
        <v>46</v>
      </c>
      <c r="M5" s="9" t="s">
        <v>47</v>
      </c>
      <c r="N5" s="10" t="s">
        <v>45</v>
      </c>
      <c r="O5" s="10" t="s">
        <v>46</v>
      </c>
      <c r="P5" s="10" t="s">
        <v>47</v>
      </c>
      <c r="Q5" s="9" t="s">
        <v>46</v>
      </c>
      <c r="R5" s="11" t="s">
        <v>47</v>
      </c>
    </row>
    <row r="6" spans="2:18" ht="14.5" thickBot="1" x14ac:dyDescent="0.35">
      <c r="B6" s="19">
        <v>1</v>
      </c>
      <c r="C6" s="12" t="s">
        <v>49</v>
      </c>
      <c r="D6" s="15">
        <v>100</v>
      </c>
      <c r="E6" s="20"/>
      <c r="F6" s="21"/>
      <c r="G6" s="21"/>
      <c r="H6" s="22"/>
      <c r="I6" s="22"/>
      <c r="J6" s="22"/>
      <c r="K6" s="21"/>
      <c r="L6" s="21"/>
      <c r="M6" s="21"/>
      <c r="N6" s="22"/>
      <c r="O6" s="22"/>
      <c r="P6" s="22"/>
      <c r="Q6" s="21"/>
      <c r="R6" s="23"/>
    </row>
    <row r="7" spans="2:18" x14ac:dyDescent="0.3">
      <c r="E7">
        <f>COUNTA(E6:G6)</f>
        <v>0</v>
      </c>
      <c r="H7">
        <f>COUNTA(H6:J6)</f>
        <v>0</v>
      </c>
      <c r="K7">
        <f>COUNTA(K6:M6)</f>
        <v>0</v>
      </c>
      <c r="N7">
        <f>COUNTA(N6:P6)</f>
        <v>0</v>
      </c>
      <c r="Q7">
        <f>COUNTA(Q6:R6)</f>
        <v>0</v>
      </c>
    </row>
    <row r="10" spans="2:18" x14ac:dyDescent="0.3">
      <c r="B10" s="4"/>
      <c r="C10" s="4"/>
      <c r="D10" s="5"/>
      <c r="F10" s="6"/>
      <c r="G10" s="6" t="s">
        <v>13</v>
      </c>
      <c r="H10" s="6"/>
      <c r="I10" s="81"/>
      <c r="J10" s="81"/>
      <c r="K10" s="81"/>
      <c r="L10" s="6"/>
      <c r="M10" s="6"/>
      <c r="N10" s="6"/>
    </row>
  </sheetData>
  <sheetProtection algorithmName="SHA-512" hashValue="P4CzBD22zHrRgTF74UTs2uQN18vnFIihHPb1gEunuKOiiQ5ZSk9wIwAqaI4uIAXByOtwlSTqEEOhhfPwGsaz6g==" saltValue="1x6/HntZlJzTG8oNsZjTGA==" spinCount="100000" sheet="1" objects="1" scenarios="1" selectLockedCells="1"/>
  <mergeCells count="6">
    <mergeCell ref="Q4:R4"/>
    <mergeCell ref="I10:K10"/>
    <mergeCell ref="E4:G4"/>
    <mergeCell ref="H4:J4"/>
    <mergeCell ref="K4:M4"/>
    <mergeCell ref="N4:P4"/>
  </mergeCells>
  <conditionalFormatting sqref="C2">
    <cfRule type="cellIs" dxfId="2" priority="1" operator="equal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V47"/>
  <sheetViews>
    <sheetView rightToLeft="1" topLeftCell="D1" zoomScaleNormal="100" workbookViewId="0">
      <pane ySplit="5" topLeftCell="A6" activePane="bottomLeft" state="frozen"/>
      <selection activeCell="B1" sqref="B1"/>
      <selection pane="bottomLeft" activeCell="F6" sqref="F6"/>
    </sheetView>
  </sheetViews>
  <sheetFormatPr defaultColWidth="7.33203125" defaultRowHeight="14" x14ac:dyDescent="0.3"/>
  <cols>
    <col min="2" max="2" width="2.75" bestFit="1" customWidth="1"/>
    <col min="3" max="3" width="20.6640625" bestFit="1" customWidth="1"/>
    <col min="4" max="4" width="7.25" bestFit="1" customWidth="1"/>
    <col min="5" max="5" width="14" bestFit="1" customWidth="1"/>
    <col min="6" max="6" width="7.5" style="6" bestFit="1" customWidth="1"/>
    <col min="7" max="7" width="7.9140625" style="6" bestFit="1" customWidth="1"/>
    <col min="8" max="8" width="7.5" style="6" bestFit="1" customWidth="1"/>
    <col min="9" max="9" width="7.9140625" style="6" bestFit="1" customWidth="1"/>
    <col min="10" max="10" width="7.5" style="6" bestFit="1" customWidth="1"/>
    <col min="11" max="11" width="7.9140625" style="6" bestFit="1" customWidth="1"/>
    <col min="12" max="12" width="7.5" style="6" bestFit="1" customWidth="1"/>
    <col min="13" max="14" width="7.9140625" style="6" bestFit="1" customWidth="1"/>
    <col min="15" max="15" width="7.33203125" style="42"/>
    <col min="16" max="16" width="20.83203125" customWidth="1"/>
    <col min="17" max="17" width="17.83203125" customWidth="1"/>
    <col min="18" max="18" width="9.75" bestFit="1" customWidth="1"/>
  </cols>
  <sheetData>
    <row r="2" spans="2:22" x14ac:dyDescent="0.3">
      <c r="E2">
        <f>+'פרטי קבלן'!C4</f>
        <v>0</v>
      </c>
    </row>
    <row r="3" spans="2:22" ht="14.5" thickBot="1" x14ac:dyDescent="0.35"/>
    <row r="4" spans="2:22" x14ac:dyDescent="0.3">
      <c r="B4" s="106" t="s">
        <v>14</v>
      </c>
      <c r="C4" s="116" t="s">
        <v>15</v>
      </c>
      <c r="D4" s="106" t="s">
        <v>16</v>
      </c>
      <c r="E4" s="106" t="s">
        <v>52</v>
      </c>
      <c r="F4" s="101" t="s">
        <v>8</v>
      </c>
      <c r="G4" s="102"/>
      <c r="H4" s="114" t="s">
        <v>7</v>
      </c>
      <c r="I4" s="115"/>
      <c r="J4" s="113" t="s">
        <v>9</v>
      </c>
      <c r="K4" s="102"/>
      <c r="L4" s="111" t="s">
        <v>44</v>
      </c>
      <c r="M4" s="112"/>
      <c r="N4" s="17" t="s">
        <v>11</v>
      </c>
      <c r="P4" s="108" t="s">
        <v>113</v>
      </c>
      <c r="Q4" s="109"/>
      <c r="R4" s="110"/>
    </row>
    <row r="5" spans="2:22" ht="14.5" thickBot="1" x14ac:dyDescent="0.35">
      <c r="B5" s="107"/>
      <c r="C5" s="117"/>
      <c r="D5" s="107"/>
      <c r="E5" s="107"/>
      <c r="F5" s="8" t="s">
        <v>45</v>
      </c>
      <c r="G5" s="9" t="s">
        <v>47</v>
      </c>
      <c r="H5" s="10" t="s">
        <v>45</v>
      </c>
      <c r="I5" s="10" t="s">
        <v>47</v>
      </c>
      <c r="J5" s="9" t="s">
        <v>45</v>
      </c>
      <c r="K5" s="9" t="s">
        <v>47</v>
      </c>
      <c r="L5" s="10" t="s">
        <v>45</v>
      </c>
      <c r="M5" s="10" t="s">
        <v>47</v>
      </c>
      <c r="N5" s="11" t="s">
        <v>47</v>
      </c>
      <c r="P5" s="39" t="s">
        <v>99</v>
      </c>
      <c r="Q5" s="40" t="s">
        <v>100</v>
      </c>
      <c r="R5" s="41" t="s">
        <v>101</v>
      </c>
    </row>
    <row r="6" spans="2:22" ht="14.5" thickBot="1" x14ac:dyDescent="0.35">
      <c r="B6" s="13">
        <v>3</v>
      </c>
      <c r="C6" s="14" t="s">
        <v>17</v>
      </c>
      <c r="D6" s="44" t="s">
        <v>50</v>
      </c>
      <c r="E6" s="16" t="s">
        <v>53</v>
      </c>
      <c r="F6" s="24"/>
      <c r="G6" s="25"/>
      <c r="H6" s="26"/>
      <c r="I6" s="26"/>
      <c r="J6" s="25"/>
      <c r="K6" s="25"/>
      <c r="L6" s="26"/>
      <c r="M6" s="26"/>
      <c r="N6" s="27"/>
      <c r="O6" s="51"/>
    </row>
    <row r="7" spans="2:22" ht="14.5" thickBot="1" x14ac:dyDescent="0.35">
      <c r="B7" s="13">
        <v>5</v>
      </c>
      <c r="C7" s="14" t="s">
        <v>18</v>
      </c>
      <c r="D7" s="45" t="s">
        <v>19</v>
      </c>
      <c r="E7" s="16" t="s">
        <v>53</v>
      </c>
      <c r="F7" s="24"/>
      <c r="G7" s="25"/>
      <c r="H7" s="26"/>
      <c r="I7" s="26"/>
      <c r="J7" s="25"/>
      <c r="K7" s="25"/>
      <c r="L7" s="26"/>
      <c r="M7" s="26"/>
      <c r="N7" s="27"/>
      <c r="O7" s="51">
        <f>COUNTIF(ענפים!$B$10:$B$24,"*"&amp;131&amp;"*")+COUNTIF(ענפים!$B$10:$B$24,"*"&amp;135&amp;"*")</f>
        <v>0</v>
      </c>
      <c r="P7" s="38"/>
      <c r="Q7" s="38"/>
      <c r="R7" s="38"/>
    </row>
    <row r="8" spans="2:22" ht="14.5" thickBot="1" x14ac:dyDescent="0.35">
      <c r="B8" s="13">
        <v>7</v>
      </c>
      <c r="C8" s="14" t="s">
        <v>20</v>
      </c>
      <c r="D8" s="45">
        <v>111</v>
      </c>
      <c r="E8" s="16" t="s">
        <v>53</v>
      </c>
      <c r="F8" s="24"/>
      <c r="G8" s="25"/>
      <c r="H8" s="26"/>
      <c r="I8" s="26"/>
      <c r="J8" s="25"/>
      <c r="K8" s="25"/>
      <c r="L8" s="26"/>
      <c r="M8" s="26"/>
      <c r="N8" s="27"/>
      <c r="O8" s="51">
        <f>COUNTIF(ענפים!$B$10:$B$24,"*"&amp;D8&amp;"*")</f>
        <v>0</v>
      </c>
      <c r="P8" s="38"/>
      <c r="Q8" s="38"/>
      <c r="R8" s="38"/>
    </row>
    <row r="9" spans="2:22" ht="14.5" thickBot="1" x14ac:dyDescent="0.35">
      <c r="B9" s="13">
        <v>8</v>
      </c>
      <c r="C9" s="14" t="s">
        <v>94</v>
      </c>
      <c r="D9" s="52" t="s">
        <v>42</v>
      </c>
      <c r="E9" s="16" t="s">
        <v>54</v>
      </c>
      <c r="F9" s="95"/>
      <c r="G9" s="96"/>
      <c r="H9" s="97"/>
      <c r="I9" s="98"/>
      <c r="J9" s="99"/>
      <c r="K9" s="96"/>
      <c r="L9" s="97"/>
      <c r="M9" s="98"/>
      <c r="N9" s="27"/>
      <c r="O9" s="51"/>
    </row>
    <row r="10" spans="2:22" ht="14.5" thickBot="1" x14ac:dyDescent="0.35">
      <c r="B10" s="13">
        <v>12</v>
      </c>
      <c r="C10" s="14" t="s">
        <v>21</v>
      </c>
      <c r="D10" s="45">
        <v>134</v>
      </c>
      <c r="E10" s="16" t="s">
        <v>53</v>
      </c>
      <c r="F10" s="24"/>
      <c r="G10" s="25"/>
      <c r="H10" s="26"/>
      <c r="I10" s="26"/>
      <c r="J10" s="25"/>
      <c r="K10" s="25"/>
      <c r="L10" s="26"/>
      <c r="M10" s="26"/>
      <c r="N10" s="27"/>
      <c r="O10" s="51">
        <f>COUNTIF(ענפים!$B$10:$B$24,"*"&amp;D10&amp;"*")</f>
        <v>0</v>
      </c>
      <c r="P10" s="38"/>
      <c r="Q10" s="38"/>
      <c r="R10" s="38"/>
    </row>
    <row r="11" spans="2:22" ht="14.5" thickBot="1" x14ac:dyDescent="0.35">
      <c r="B11" s="13">
        <v>18</v>
      </c>
      <c r="C11" s="14" t="s">
        <v>22</v>
      </c>
      <c r="D11" s="45">
        <v>111</v>
      </c>
      <c r="E11" s="16" t="s">
        <v>55</v>
      </c>
      <c r="F11" s="95"/>
      <c r="G11" s="96"/>
      <c r="H11" s="97"/>
      <c r="I11" s="98"/>
      <c r="J11" s="99"/>
      <c r="K11" s="96"/>
      <c r="L11" s="97"/>
      <c r="M11" s="98"/>
      <c r="N11" s="27"/>
      <c r="O11" s="51">
        <f>COUNTIF(ענפים!$B$10:$B$24,"*"&amp;D11&amp;"*")</f>
        <v>0</v>
      </c>
      <c r="P11" s="38"/>
      <c r="Q11" s="38"/>
      <c r="R11" s="38"/>
    </row>
    <row r="12" spans="2:22" ht="14.5" thickBot="1" x14ac:dyDescent="0.35">
      <c r="B12" s="13">
        <v>20</v>
      </c>
      <c r="C12" s="14" t="s">
        <v>23</v>
      </c>
      <c r="D12" s="45" t="s">
        <v>24</v>
      </c>
      <c r="E12" s="16" t="s">
        <v>53</v>
      </c>
      <c r="F12" s="24"/>
      <c r="G12" s="25"/>
      <c r="H12" s="26"/>
      <c r="I12" s="26"/>
      <c r="J12" s="25"/>
      <c r="K12" s="25"/>
      <c r="L12" s="26"/>
      <c r="M12" s="26"/>
      <c r="N12" s="27"/>
      <c r="O12" s="51" cm="1">
        <f t="array" ref="O12">SUMPRODUCT(--ISNUMBER(SEARCH("135",ענפים!$B$10:$B$24)))+SUMPRODUCT(--ISNUMBER(SEARCH("150",ענפים!$B$10:$B$24)))</f>
        <v>0</v>
      </c>
      <c r="P12" s="38"/>
      <c r="Q12" s="38"/>
      <c r="R12" s="38"/>
    </row>
    <row r="13" spans="2:22" ht="14.5" thickBot="1" x14ac:dyDescent="0.35">
      <c r="B13" s="13">
        <v>21</v>
      </c>
      <c r="C13" s="14" t="s">
        <v>25</v>
      </c>
      <c r="D13" s="45">
        <v>150</v>
      </c>
      <c r="E13" s="16" t="s">
        <v>53</v>
      </c>
      <c r="F13" s="24"/>
      <c r="G13" s="25"/>
      <c r="H13" s="26"/>
      <c r="I13" s="26"/>
      <c r="J13" s="25"/>
      <c r="K13" s="25"/>
      <c r="L13" s="26"/>
      <c r="M13" s="26"/>
      <c r="N13" s="27"/>
      <c r="O13" s="51">
        <f>COUNTIF(ענפים!$B$10:$B$24,"*"&amp;D13&amp;"*")</f>
        <v>0</v>
      </c>
      <c r="P13" s="38"/>
      <c r="Q13" s="38"/>
      <c r="R13" s="38"/>
    </row>
    <row r="14" spans="2:22" ht="14.5" thickBot="1" x14ac:dyDescent="0.35">
      <c r="B14" s="13">
        <v>22</v>
      </c>
      <c r="C14" s="14" t="s">
        <v>26</v>
      </c>
      <c r="D14" s="53" t="s">
        <v>27</v>
      </c>
      <c r="E14" s="16" t="s">
        <v>53</v>
      </c>
      <c r="F14" s="24"/>
      <c r="G14" s="25"/>
      <c r="H14" s="26"/>
      <c r="I14" s="26"/>
      <c r="J14" s="25"/>
      <c r="K14" s="25"/>
      <c r="L14" s="26"/>
      <c r="M14" s="26"/>
      <c r="N14" s="27"/>
      <c r="O14" s="51" cm="1">
        <f t="array" ref="O14">SUMPRODUCT(--ISNUMBER(SEARCH("130",ענפים!$B$10:$B$24)))+SUMPRODUCT(--ISNUMBER(SEARCH("135",ענפים!$B$10:$B$24)))</f>
        <v>0</v>
      </c>
      <c r="P14" s="38"/>
      <c r="Q14" s="38"/>
      <c r="R14" s="38"/>
      <c r="U14" s="50"/>
      <c r="V14" s="50"/>
    </row>
    <row r="15" spans="2:22" ht="28.5" customHeight="1" thickBot="1" x14ac:dyDescent="0.35">
      <c r="B15" s="13">
        <v>23</v>
      </c>
      <c r="C15" s="14" t="s">
        <v>85</v>
      </c>
      <c r="D15" s="52" t="s">
        <v>42</v>
      </c>
      <c r="E15" s="16" t="s">
        <v>53</v>
      </c>
      <c r="F15" s="24"/>
      <c r="G15" s="25"/>
      <c r="H15" s="26"/>
      <c r="I15" s="26"/>
      <c r="J15" s="25"/>
      <c r="K15" s="25"/>
      <c r="L15" s="26"/>
      <c r="M15" s="26"/>
      <c r="N15" s="27"/>
      <c r="O15" s="51"/>
    </row>
    <row r="16" spans="2:22" ht="14.5" thickBot="1" x14ac:dyDescent="0.35">
      <c r="B16" s="13">
        <v>25</v>
      </c>
      <c r="C16" s="14" t="s">
        <v>28</v>
      </c>
      <c r="D16" s="45" t="s">
        <v>51</v>
      </c>
      <c r="E16" s="16" t="s">
        <v>53</v>
      </c>
      <c r="F16" s="24"/>
      <c r="G16" s="25"/>
      <c r="H16" s="26"/>
      <c r="I16" s="26"/>
      <c r="J16" s="25"/>
      <c r="K16" s="25"/>
      <c r="L16" s="26"/>
      <c r="M16" s="26"/>
      <c r="N16" s="27"/>
      <c r="O16" s="51" cm="1">
        <f t="array" ref="O16">SUMPRODUCT(--ISNUMBER(SEARCH("200",ענפים!$B$10:$B$24)))+SUMPRODUCT(--ISNUMBER(SEARCH("260",ענפים!$B$10:$B$24)))</f>
        <v>0</v>
      </c>
    </row>
    <row r="17" spans="2:18" ht="14.5" thickBot="1" x14ac:dyDescent="0.35">
      <c r="B17" s="13">
        <v>27</v>
      </c>
      <c r="C17" s="14" t="s">
        <v>29</v>
      </c>
      <c r="D17" s="45">
        <v>190</v>
      </c>
      <c r="E17" s="16" t="s">
        <v>53</v>
      </c>
      <c r="F17" s="24"/>
      <c r="G17" s="25"/>
      <c r="H17" s="26"/>
      <c r="I17" s="26"/>
      <c r="J17" s="25"/>
      <c r="K17" s="25"/>
      <c r="L17" s="26"/>
      <c r="M17" s="26"/>
      <c r="N17" s="27"/>
      <c r="O17" s="51">
        <f>COUNTIF(ענפים!$B$10:$B$24,"*"&amp;D17&amp;"*")</f>
        <v>0</v>
      </c>
      <c r="P17" s="38"/>
      <c r="Q17" s="38"/>
      <c r="R17" s="38"/>
    </row>
    <row r="18" spans="2:18" ht="14.5" thickBot="1" x14ac:dyDescent="0.35">
      <c r="B18" s="13">
        <v>28</v>
      </c>
      <c r="C18" s="14" t="s">
        <v>30</v>
      </c>
      <c r="D18" s="45">
        <v>190</v>
      </c>
      <c r="E18" s="16" t="s">
        <v>55</v>
      </c>
      <c r="F18" s="95"/>
      <c r="G18" s="96"/>
      <c r="H18" s="97"/>
      <c r="I18" s="98"/>
      <c r="J18" s="99"/>
      <c r="K18" s="96"/>
      <c r="L18" s="97"/>
      <c r="M18" s="98"/>
      <c r="N18" s="27"/>
      <c r="O18" s="51">
        <f>COUNTIF(ענפים!$B$10:$B$24,"*"&amp;D18&amp;"*")</f>
        <v>0</v>
      </c>
      <c r="P18" s="38"/>
      <c r="Q18" s="38"/>
      <c r="R18" s="38"/>
    </row>
    <row r="19" spans="2:18" ht="25.5" thickBot="1" x14ac:dyDescent="0.35">
      <c r="B19" s="13">
        <v>29</v>
      </c>
      <c r="C19" s="14" t="s">
        <v>86</v>
      </c>
      <c r="D19" s="45">
        <v>170</v>
      </c>
      <c r="E19" s="16" t="s">
        <v>53</v>
      </c>
      <c r="F19" s="24"/>
      <c r="G19" s="25"/>
      <c r="H19" s="26"/>
      <c r="I19" s="26"/>
      <c r="J19" s="25"/>
      <c r="K19" s="25"/>
      <c r="L19" s="26"/>
      <c r="M19" s="26"/>
      <c r="N19" s="27"/>
      <c r="O19" s="51">
        <f>COUNTIF(ענפים!$B$10:$B$24,"*"&amp;D19&amp;"*")</f>
        <v>0</v>
      </c>
      <c r="P19" s="38"/>
      <c r="Q19" s="38"/>
      <c r="R19" s="38"/>
    </row>
    <row r="20" spans="2:18" ht="14.5" thickBot="1" x14ac:dyDescent="0.35">
      <c r="B20" s="13">
        <v>30</v>
      </c>
      <c r="C20" s="14" t="s">
        <v>31</v>
      </c>
      <c r="D20" s="45">
        <v>170</v>
      </c>
      <c r="E20" s="16" t="s">
        <v>53</v>
      </c>
      <c r="F20" s="24"/>
      <c r="G20" s="25"/>
      <c r="H20" s="26"/>
      <c r="I20" s="26"/>
      <c r="J20" s="25"/>
      <c r="K20" s="25"/>
      <c r="L20" s="26"/>
      <c r="M20" s="26"/>
      <c r="N20" s="27"/>
      <c r="O20" s="51">
        <f>COUNTIF(ענפים!$B$10:$B$24,"*"&amp;D20&amp;"*")</f>
        <v>0</v>
      </c>
      <c r="P20" s="38"/>
      <c r="Q20" s="38"/>
      <c r="R20" s="38"/>
    </row>
    <row r="21" spans="2:18" ht="14.5" thickBot="1" x14ac:dyDescent="0.35">
      <c r="B21" s="13">
        <v>31</v>
      </c>
      <c r="C21" s="14" t="s">
        <v>32</v>
      </c>
      <c r="D21" s="45">
        <v>170</v>
      </c>
      <c r="E21" s="16" t="s">
        <v>55</v>
      </c>
      <c r="F21" s="95"/>
      <c r="G21" s="96"/>
      <c r="H21" s="97"/>
      <c r="I21" s="98"/>
      <c r="J21" s="99"/>
      <c r="K21" s="96"/>
      <c r="L21" s="97"/>
      <c r="M21" s="98"/>
      <c r="N21" s="27"/>
      <c r="O21" s="51">
        <f>COUNTIF(ענפים!$B$10:$B$24,"*"&amp;D21&amp;"*")</f>
        <v>0</v>
      </c>
      <c r="P21" s="38"/>
      <c r="Q21" s="38"/>
      <c r="R21" s="38"/>
    </row>
    <row r="22" spans="2:18" ht="14.5" thickBot="1" x14ac:dyDescent="0.35">
      <c r="B22" s="13">
        <v>32</v>
      </c>
      <c r="C22" s="14" t="s">
        <v>33</v>
      </c>
      <c r="D22" s="45">
        <v>172</v>
      </c>
      <c r="E22" s="16" t="s">
        <v>53</v>
      </c>
      <c r="F22" s="24"/>
      <c r="G22" s="25"/>
      <c r="H22" s="26"/>
      <c r="I22" s="26"/>
      <c r="J22" s="25"/>
      <c r="K22" s="25"/>
      <c r="L22" s="26"/>
      <c r="M22" s="26"/>
      <c r="N22" s="27"/>
      <c r="O22" s="51">
        <f>COUNTIF(ענפים!$B$10:$B$24,"*"&amp;D22&amp;"*")</f>
        <v>0</v>
      </c>
      <c r="P22" s="38"/>
      <c r="Q22" s="38"/>
      <c r="R22" s="38"/>
    </row>
    <row r="23" spans="2:18" ht="14.5" thickBot="1" x14ac:dyDescent="0.35">
      <c r="B23" s="13">
        <v>35</v>
      </c>
      <c r="C23" s="14" t="s">
        <v>34</v>
      </c>
      <c r="D23" s="45" t="s">
        <v>19</v>
      </c>
      <c r="E23" s="16" t="s">
        <v>53</v>
      </c>
      <c r="F23" s="24"/>
      <c r="G23" s="25"/>
      <c r="H23" s="26"/>
      <c r="I23" s="26"/>
      <c r="J23" s="25"/>
      <c r="K23" s="25"/>
      <c r="L23" s="26"/>
      <c r="M23" s="26"/>
      <c r="N23" s="27"/>
      <c r="O23" s="51">
        <f>COUNTIF(ענפים!$B$10:$B$24,"*"&amp;131&amp;"*")+COUNTIF(ענפים!$B$10:$B$24,"*"&amp;135&amp;"*")</f>
        <v>0</v>
      </c>
      <c r="P23" s="38"/>
      <c r="Q23" s="38"/>
      <c r="R23" s="38"/>
    </row>
    <row r="24" spans="2:18" ht="25.5" thickBot="1" x14ac:dyDescent="0.35">
      <c r="B24" s="13">
        <v>36</v>
      </c>
      <c r="C24" s="14" t="s">
        <v>87</v>
      </c>
      <c r="D24" s="52" t="s">
        <v>42</v>
      </c>
      <c r="E24" s="16" t="s">
        <v>53</v>
      </c>
      <c r="F24" s="24"/>
      <c r="G24" s="25"/>
      <c r="H24" s="26"/>
      <c r="I24" s="26"/>
      <c r="J24" s="25"/>
      <c r="K24" s="25"/>
      <c r="L24" s="26"/>
      <c r="M24" s="26"/>
      <c r="N24" s="27"/>
      <c r="O24" s="51"/>
    </row>
    <row r="25" spans="2:18" ht="26.5" thickBot="1" x14ac:dyDescent="0.35">
      <c r="B25" s="13">
        <v>37</v>
      </c>
      <c r="C25" s="33" t="s">
        <v>88</v>
      </c>
      <c r="D25" s="52" t="s">
        <v>42</v>
      </c>
      <c r="E25" s="16" t="s">
        <v>53</v>
      </c>
      <c r="F25" s="24"/>
      <c r="G25" s="25"/>
      <c r="H25" s="26"/>
      <c r="I25" s="26"/>
      <c r="J25" s="25"/>
      <c r="K25" s="25"/>
      <c r="L25" s="26"/>
      <c r="M25" s="26"/>
      <c r="N25" s="27"/>
      <c r="O25" s="51"/>
    </row>
    <row r="26" spans="2:18" ht="25.5" thickBot="1" x14ac:dyDescent="0.35">
      <c r="B26" s="13">
        <v>38</v>
      </c>
      <c r="C26" s="14" t="s">
        <v>89</v>
      </c>
      <c r="D26" s="45">
        <v>171</v>
      </c>
      <c r="E26" s="16" t="s">
        <v>53</v>
      </c>
      <c r="F26" s="24"/>
      <c r="G26" s="25"/>
      <c r="H26" s="26"/>
      <c r="I26" s="26"/>
      <c r="J26" s="25"/>
      <c r="K26" s="25"/>
      <c r="L26" s="26"/>
      <c r="M26" s="26"/>
      <c r="N26" s="27"/>
      <c r="O26" s="51">
        <f>COUNTIF(ענפים!$B$10:$B$24,"*"&amp;D26&amp;"*")</f>
        <v>0</v>
      </c>
      <c r="P26" s="38"/>
      <c r="Q26" s="38"/>
      <c r="R26" s="38"/>
    </row>
    <row r="27" spans="2:18" ht="14.5" thickBot="1" x14ac:dyDescent="0.35">
      <c r="B27" s="13">
        <v>40</v>
      </c>
      <c r="C27" s="14" t="s">
        <v>35</v>
      </c>
      <c r="D27" s="52" t="s">
        <v>42</v>
      </c>
      <c r="E27" s="16" t="s">
        <v>53</v>
      </c>
      <c r="F27" s="24"/>
      <c r="G27" s="25"/>
      <c r="H27" s="26"/>
      <c r="I27" s="26"/>
      <c r="J27" s="25"/>
      <c r="K27" s="25"/>
      <c r="L27" s="26"/>
      <c r="M27" s="26"/>
      <c r="N27" s="27"/>
      <c r="O27" s="51"/>
    </row>
    <row r="28" spans="2:18" ht="14.5" thickBot="1" x14ac:dyDescent="0.35">
      <c r="B28" s="13">
        <v>43</v>
      </c>
      <c r="C28" s="14" t="s">
        <v>36</v>
      </c>
      <c r="D28" s="77">
        <v>100</v>
      </c>
      <c r="E28" s="16" t="s">
        <v>53</v>
      </c>
      <c r="F28" s="24"/>
      <c r="G28" s="25"/>
      <c r="H28" s="26"/>
      <c r="I28" s="26"/>
      <c r="J28" s="25"/>
      <c r="K28" s="25"/>
      <c r="L28" s="26"/>
      <c r="M28" s="26"/>
      <c r="N28" s="27"/>
      <c r="O28" s="51"/>
    </row>
    <row r="29" spans="2:18" ht="14.5" thickBot="1" x14ac:dyDescent="0.35">
      <c r="B29" s="13">
        <v>44</v>
      </c>
      <c r="C29" s="14" t="s">
        <v>90</v>
      </c>
      <c r="D29" s="77">
        <v>100</v>
      </c>
      <c r="E29" s="16" t="s">
        <v>53</v>
      </c>
      <c r="F29" s="24"/>
      <c r="G29" s="25"/>
      <c r="H29" s="26"/>
      <c r="I29" s="26"/>
      <c r="J29" s="25"/>
      <c r="K29" s="25"/>
      <c r="L29" s="26"/>
      <c r="M29" s="26"/>
      <c r="N29" s="27"/>
      <c r="O29" s="51"/>
    </row>
    <row r="30" spans="2:18" ht="14.5" thickBot="1" x14ac:dyDescent="0.35">
      <c r="B30" s="13">
        <v>45</v>
      </c>
      <c r="C30" s="14" t="s">
        <v>37</v>
      </c>
      <c r="D30" s="45">
        <v>160</v>
      </c>
      <c r="E30" s="16" t="s">
        <v>53</v>
      </c>
      <c r="F30" s="24"/>
      <c r="G30" s="25"/>
      <c r="H30" s="26"/>
      <c r="I30" s="26"/>
      <c r="J30" s="25"/>
      <c r="K30" s="25"/>
      <c r="L30" s="26"/>
      <c r="M30" s="26"/>
      <c r="N30" s="27"/>
      <c r="O30" s="51">
        <f>COUNTIF(ענפים!$B$10:$B$24,"*"&amp;160&amp;"*")</f>
        <v>0</v>
      </c>
      <c r="P30" s="38"/>
      <c r="Q30" s="38"/>
      <c r="R30" s="38"/>
    </row>
    <row r="31" spans="2:18" ht="14.5" thickBot="1" x14ac:dyDescent="0.35">
      <c r="B31" s="13">
        <v>46</v>
      </c>
      <c r="C31" s="14" t="s">
        <v>38</v>
      </c>
      <c r="D31" s="45">
        <v>160</v>
      </c>
      <c r="E31" s="16" t="s">
        <v>53</v>
      </c>
      <c r="F31" s="24"/>
      <c r="G31" s="25"/>
      <c r="H31" s="26"/>
      <c r="I31" s="26"/>
      <c r="J31" s="25"/>
      <c r="K31" s="25"/>
      <c r="L31" s="26"/>
      <c r="M31" s="26"/>
      <c r="N31" s="27"/>
      <c r="O31" s="51">
        <f>COUNTIF(ענפים!$B$10:$B$24,"*"&amp;D31&amp;"*")</f>
        <v>0</v>
      </c>
      <c r="P31" s="38"/>
      <c r="Q31" s="38"/>
      <c r="R31" s="38"/>
    </row>
    <row r="32" spans="2:18" ht="14.5" thickBot="1" x14ac:dyDescent="0.35">
      <c r="B32" s="13">
        <v>47</v>
      </c>
      <c r="C32" s="14" t="s">
        <v>39</v>
      </c>
      <c r="D32" s="45">
        <v>270</v>
      </c>
      <c r="E32" s="16" t="s">
        <v>53</v>
      </c>
      <c r="F32" s="24"/>
      <c r="G32" s="25"/>
      <c r="H32" s="26"/>
      <c r="I32" s="26"/>
      <c r="J32" s="25"/>
      <c r="K32" s="25"/>
      <c r="L32" s="26"/>
      <c r="M32" s="26"/>
      <c r="N32" s="27"/>
      <c r="O32" s="51">
        <f>COUNTIF(ענפים!$B$10:$B$24,"*"&amp;D32&amp;"*")</f>
        <v>0</v>
      </c>
      <c r="P32" s="38"/>
      <c r="Q32" s="38"/>
      <c r="R32" s="38"/>
    </row>
    <row r="33" spans="2:18" ht="14.5" thickBot="1" x14ac:dyDescent="0.35">
      <c r="B33" s="13">
        <v>48</v>
      </c>
      <c r="C33" s="14" t="s">
        <v>40</v>
      </c>
      <c r="D33" s="45">
        <v>160</v>
      </c>
      <c r="E33" s="16" t="s">
        <v>55</v>
      </c>
      <c r="F33" s="95"/>
      <c r="G33" s="96"/>
      <c r="H33" s="97"/>
      <c r="I33" s="98"/>
      <c r="J33" s="99"/>
      <c r="K33" s="96"/>
      <c r="L33" s="97"/>
      <c r="M33" s="98"/>
      <c r="N33" s="27"/>
      <c r="O33" s="51">
        <f>COUNTIF(ענפים!$B$10:$B$24,"*"&amp;D33&amp;"*")</f>
        <v>0</v>
      </c>
      <c r="P33" s="38"/>
      <c r="Q33" s="38"/>
      <c r="R33" s="38"/>
    </row>
    <row r="34" spans="2:18" ht="14.5" thickBot="1" x14ac:dyDescent="0.35">
      <c r="B34" s="13">
        <v>49</v>
      </c>
      <c r="C34" s="14" t="s">
        <v>41</v>
      </c>
      <c r="D34" s="52">
        <v>190</v>
      </c>
      <c r="E34" s="16" t="s">
        <v>53</v>
      </c>
      <c r="F34" s="24"/>
      <c r="G34" s="25"/>
      <c r="H34" s="26"/>
      <c r="I34" s="26"/>
      <c r="J34" s="25"/>
      <c r="K34" s="25"/>
      <c r="L34" s="26"/>
      <c r="M34" s="26"/>
      <c r="N34" s="27"/>
      <c r="O34" s="51">
        <f>COUNTIF(ענפים!$B$10:$B$24,"*"&amp;D34&amp;"*")</f>
        <v>0</v>
      </c>
      <c r="P34" s="38"/>
      <c r="Q34" s="38"/>
      <c r="R34" s="38"/>
    </row>
    <row r="35" spans="2:18" ht="25.5" thickBot="1" x14ac:dyDescent="0.35">
      <c r="B35" s="13">
        <v>54</v>
      </c>
      <c r="C35" s="14" t="s">
        <v>91</v>
      </c>
      <c r="D35" s="46" t="s">
        <v>42</v>
      </c>
      <c r="E35" s="16" t="s">
        <v>54</v>
      </c>
      <c r="F35" s="95"/>
      <c r="G35" s="96"/>
      <c r="H35" s="97"/>
      <c r="I35" s="98"/>
      <c r="J35" s="99"/>
      <c r="K35" s="96"/>
      <c r="L35" s="97"/>
      <c r="M35" s="98"/>
      <c r="N35" s="27"/>
      <c r="O35" s="51"/>
    </row>
    <row r="36" spans="2:18" ht="25.5" thickBot="1" x14ac:dyDescent="0.35">
      <c r="B36" s="13">
        <v>56</v>
      </c>
      <c r="C36" s="14" t="s">
        <v>92</v>
      </c>
      <c r="D36" s="46" t="s">
        <v>42</v>
      </c>
      <c r="E36" s="16" t="s">
        <v>54</v>
      </c>
      <c r="F36" s="95"/>
      <c r="G36" s="96"/>
      <c r="H36" s="97"/>
      <c r="I36" s="98"/>
      <c r="J36" s="99"/>
      <c r="K36" s="96"/>
      <c r="L36" s="97"/>
      <c r="M36" s="98"/>
      <c r="N36" s="27"/>
      <c r="O36" s="51"/>
    </row>
    <row r="37" spans="2:18" ht="25.5" thickBot="1" x14ac:dyDescent="0.35">
      <c r="B37" s="13">
        <v>69</v>
      </c>
      <c r="C37" s="14" t="s">
        <v>93</v>
      </c>
      <c r="D37" s="46" t="s">
        <v>42</v>
      </c>
      <c r="E37" s="14" t="s">
        <v>54</v>
      </c>
      <c r="F37" s="100"/>
      <c r="G37" s="92"/>
      <c r="H37" s="94"/>
      <c r="I37" s="94"/>
      <c r="J37" s="92"/>
      <c r="K37" s="92"/>
      <c r="L37" s="94"/>
      <c r="M37" s="94"/>
      <c r="N37" s="27"/>
      <c r="O37" s="51"/>
    </row>
    <row r="38" spans="2:18" ht="25.5" thickBot="1" x14ac:dyDescent="0.35">
      <c r="B38" s="13">
        <v>67</v>
      </c>
      <c r="C38" s="14" t="s">
        <v>96</v>
      </c>
      <c r="D38" s="47" t="s">
        <v>42</v>
      </c>
      <c r="E38" s="14" t="s">
        <v>54</v>
      </c>
      <c r="F38" s="100"/>
      <c r="G38" s="93"/>
      <c r="H38" s="94"/>
      <c r="I38" s="93"/>
      <c r="J38" s="92"/>
      <c r="K38" s="93"/>
      <c r="L38" s="94"/>
      <c r="M38" s="93"/>
      <c r="N38" s="27"/>
      <c r="O38" s="51"/>
    </row>
    <row r="39" spans="2:18" ht="14.5" thickBot="1" x14ac:dyDescent="0.35">
      <c r="B39" s="13">
        <v>71</v>
      </c>
      <c r="C39" s="14" t="s">
        <v>95</v>
      </c>
      <c r="D39" s="47">
        <v>180</v>
      </c>
      <c r="E39" s="14" t="s">
        <v>53</v>
      </c>
      <c r="F39" s="24"/>
      <c r="G39" s="25"/>
      <c r="H39" s="26"/>
      <c r="I39" s="26"/>
      <c r="J39" s="25"/>
      <c r="K39" s="25"/>
      <c r="L39" s="26"/>
      <c r="M39" s="26"/>
      <c r="N39" s="27"/>
      <c r="O39" s="51">
        <f>COUNTIF(ענפים!$B$10:$B$24,"*"&amp;D39&amp;"*")</f>
        <v>0</v>
      </c>
      <c r="P39" s="38"/>
      <c r="Q39" s="38"/>
      <c r="R39" s="38"/>
    </row>
    <row r="40" spans="2:18" ht="14.5" thickBot="1" x14ac:dyDescent="0.35">
      <c r="B40" s="13">
        <v>72</v>
      </c>
      <c r="C40" s="14" t="s">
        <v>105</v>
      </c>
      <c r="D40" s="46" t="s">
        <v>42</v>
      </c>
      <c r="E40" s="14" t="s">
        <v>54</v>
      </c>
      <c r="F40" s="118"/>
      <c r="G40" s="104"/>
      <c r="H40" s="105"/>
      <c r="I40" s="104"/>
      <c r="J40" s="103"/>
      <c r="K40" s="104"/>
      <c r="L40" s="105"/>
      <c r="M40" s="104"/>
      <c r="N40" s="28"/>
      <c r="O40" s="51"/>
    </row>
    <row r="41" spans="2:18" x14ac:dyDescent="0.3">
      <c r="B41" s="5"/>
      <c r="C41" s="5"/>
      <c r="D41" s="5"/>
      <c r="F41" s="6">
        <f>COUNTA(F6:G40)</f>
        <v>0</v>
      </c>
      <c r="H41" s="6">
        <f>COUNTA(H6:I40)</f>
        <v>0</v>
      </c>
      <c r="J41" s="6">
        <f>COUNTA(J6:K40)</f>
        <v>0</v>
      </c>
      <c r="L41" s="6">
        <f>COUNTA(L6:M40)</f>
        <v>0</v>
      </c>
      <c r="N41" s="6">
        <f>COUNTA(N6:N40)</f>
        <v>0</v>
      </c>
    </row>
    <row r="42" spans="2:18" x14ac:dyDescent="0.3">
      <c r="B42" s="5"/>
      <c r="C42" s="5"/>
      <c r="D42" s="5"/>
    </row>
    <row r="43" spans="2:18" x14ac:dyDescent="0.3">
      <c r="B43" s="5"/>
      <c r="C43" s="5"/>
      <c r="D43" s="5"/>
      <c r="O43" s="49"/>
    </row>
    <row r="44" spans="2:18" x14ac:dyDescent="0.3">
      <c r="B44" s="5"/>
      <c r="C44" s="5"/>
      <c r="D44" s="5"/>
      <c r="O44" s="6"/>
    </row>
    <row r="45" spans="2:18" x14ac:dyDescent="0.3">
      <c r="B45" s="4" t="s">
        <v>42</v>
      </c>
      <c r="C45" s="4" t="s">
        <v>97</v>
      </c>
      <c r="D45" s="5"/>
      <c r="G45" s="6" t="s">
        <v>13</v>
      </c>
      <c r="I45" s="81"/>
      <c r="J45" s="81"/>
      <c r="K45" s="81"/>
    </row>
    <row r="47" spans="2:18" x14ac:dyDescent="0.3">
      <c r="O47" s="48"/>
    </row>
  </sheetData>
  <sheetProtection algorithmName="SHA-512" hashValue="MpPxpRN90tnGF7k8GKnBLQxUohcswpA6VIbVz7k3wnTzw2EvbEsTs0DizOhis6z9/GjUniOmJyGiNoMZbgKMSw==" saltValue="RMQCZWEtmjj+1AsDSLCFTA==" spinCount="100000" sheet="1" objects="1" scenarios="1" selectLockedCells="1"/>
  <autoFilter ref="B5:N41" xr:uid="{00000000-0001-0000-0300-000000000000}"/>
  <mergeCells count="50">
    <mergeCell ref="D4:D5"/>
    <mergeCell ref="C4:C5"/>
    <mergeCell ref="B4:B5"/>
    <mergeCell ref="F40:G40"/>
    <mergeCell ref="H40:I40"/>
    <mergeCell ref="F37:G37"/>
    <mergeCell ref="J40:K40"/>
    <mergeCell ref="L40:M40"/>
    <mergeCell ref="E4:E5"/>
    <mergeCell ref="P4:R4"/>
    <mergeCell ref="I45:K45"/>
    <mergeCell ref="L4:M4"/>
    <mergeCell ref="J4:K4"/>
    <mergeCell ref="H4:I4"/>
    <mergeCell ref="H11:I11"/>
    <mergeCell ref="H18:I18"/>
    <mergeCell ref="H21:I21"/>
    <mergeCell ref="H33:I33"/>
    <mergeCell ref="H37:I37"/>
    <mergeCell ref="J11:K11"/>
    <mergeCell ref="J37:K37"/>
    <mergeCell ref="L11:M11"/>
    <mergeCell ref="L18:M18"/>
    <mergeCell ref="L21:M21"/>
    <mergeCell ref="J36:K36"/>
    <mergeCell ref="F4:G4"/>
    <mergeCell ref="F11:G11"/>
    <mergeCell ref="F18:G18"/>
    <mergeCell ref="F21:G21"/>
    <mergeCell ref="F35:G35"/>
    <mergeCell ref="L35:M35"/>
    <mergeCell ref="L36:M36"/>
    <mergeCell ref="F33:G33"/>
    <mergeCell ref="F36:G36"/>
    <mergeCell ref="J38:K38"/>
    <mergeCell ref="L38:M38"/>
    <mergeCell ref="F9:G9"/>
    <mergeCell ref="H9:I9"/>
    <mergeCell ref="J9:K9"/>
    <mergeCell ref="L9:M9"/>
    <mergeCell ref="H35:I35"/>
    <mergeCell ref="H36:I36"/>
    <mergeCell ref="F38:G38"/>
    <mergeCell ref="H38:I38"/>
    <mergeCell ref="L33:M33"/>
    <mergeCell ref="L37:M37"/>
    <mergeCell ref="J18:K18"/>
    <mergeCell ref="J21:K21"/>
    <mergeCell ref="J33:K33"/>
    <mergeCell ref="J35:K35"/>
  </mergeCells>
  <conditionalFormatting sqref="E2">
    <cfRule type="cellIs" dxfId="1" priority="2" operator="equal">
      <formula>0</formula>
    </cfRule>
  </conditionalFormatting>
  <conditionalFormatting sqref="O6:O39">
    <cfRule type="cellIs" dxfId="0" priority="1" operator="equal">
      <formula>0</formula>
    </cfRule>
  </conditionalFormatting>
  <dataValidations count="2">
    <dataValidation type="date" allowBlank="1" showInputMessage="1" showErrorMessage="1" sqref="R6:R40" xr:uid="{C79C0B00-833E-495B-9FA8-81438BCFDC81}">
      <formula1>25569</formula1>
      <formula2>45657</formula2>
    </dataValidation>
    <dataValidation type="whole" allowBlank="1" showInputMessage="1" showErrorMessage="1" sqref="Q6:Q40" xr:uid="{A09B15D9-FFE2-4F7F-AA84-BBD2B92AAA27}">
      <formula1>1000000</formula1>
      <formula2>999999999</formula2>
    </dataValidation>
  </dataValidations>
  <pageMargins left="0.7" right="0.7" top="0.75" bottom="0.75" header="0.3" footer="0.3"/>
  <pageSetup paperSize="9" scale="8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2:B18"/>
  <sheetViews>
    <sheetView rightToLeft="1" workbookViewId="0">
      <selection sqref="A1:XFD1048576"/>
    </sheetView>
  </sheetViews>
  <sheetFormatPr defaultRowHeight="14" x14ac:dyDescent="0.3"/>
  <sheetData>
    <row r="2" spans="1:2" x14ac:dyDescent="0.3">
      <c r="A2" s="55" t="s">
        <v>48</v>
      </c>
    </row>
    <row r="4" spans="1:2" x14ac:dyDescent="0.3">
      <c r="A4">
        <v>1</v>
      </c>
      <c r="B4" t="s">
        <v>80</v>
      </c>
    </row>
    <row r="6" spans="1:2" x14ac:dyDescent="0.3">
      <c r="A6">
        <v>2</v>
      </c>
      <c r="B6" t="s">
        <v>81</v>
      </c>
    </row>
    <row r="7" spans="1:2" x14ac:dyDescent="0.3">
      <c r="B7" s="56" t="s">
        <v>82</v>
      </c>
    </row>
    <row r="9" spans="1:2" x14ac:dyDescent="0.3">
      <c r="A9">
        <v>3</v>
      </c>
      <c r="B9" t="s">
        <v>79</v>
      </c>
    </row>
    <row r="10" spans="1:2" x14ac:dyDescent="0.3">
      <c r="B10" t="s">
        <v>74</v>
      </c>
    </row>
    <row r="11" spans="1:2" x14ac:dyDescent="0.3">
      <c r="B11" t="s">
        <v>111</v>
      </c>
    </row>
    <row r="12" spans="1:2" x14ac:dyDescent="0.3">
      <c r="B12" t="s">
        <v>103</v>
      </c>
    </row>
    <row r="14" spans="1:2" x14ac:dyDescent="0.3">
      <c r="A14">
        <v>4</v>
      </c>
      <c r="B14" t="s">
        <v>108</v>
      </c>
    </row>
    <row r="15" spans="1:2" x14ac:dyDescent="0.3">
      <c r="B15" t="s">
        <v>109</v>
      </c>
    </row>
    <row r="16" spans="1:2" x14ac:dyDescent="0.3">
      <c r="B16" s="2" t="s">
        <v>110</v>
      </c>
    </row>
    <row r="18" spans="1:2" x14ac:dyDescent="0.3">
      <c r="A18">
        <v>5</v>
      </c>
      <c r="B18" s="57" t="s">
        <v>84</v>
      </c>
    </row>
  </sheetData>
  <sheetProtection algorithmName="SHA-512" hashValue="lOul4WIwya+nmif2bWvHoLflQjxJpGOlugJrZgNuHpH6G/i6MyPSdUZW3AGPLeRbFvOTVmowH0qJSMHZfWHx7A==" saltValue="qAMmiRkq40BkR5cjRgeU5w==" spinCount="100000" sheet="1" objects="1" scenarios="1" selectLockedCells="1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B1:R8"/>
  <sheetViews>
    <sheetView rightToLeft="1" workbookViewId="0">
      <selection sqref="A1:XFD1048576"/>
    </sheetView>
  </sheetViews>
  <sheetFormatPr defaultRowHeight="14" x14ac:dyDescent="0.3"/>
  <cols>
    <col min="2" max="2" width="4.25" customWidth="1"/>
    <col min="3" max="3" width="5.08203125" bestFit="1" customWidth="1"/>
    <col min="4" max="4" width="3.5" bestFit="1" customWidth="1"/>
    <col min="5" max="5" width="3.33203125" bestFit="1" customWidth="1"/>
    <col min="6" max="6" width="4.25" bestFit="1" customWidth="1"/>
    <col min="7" max="7" width="3.83203125" bestFit="1" customWidth="1"/>
    <col min="8" max="8" width="3.33203125" bestFit="1" customWidth="1"/>
    <col min="9" max="9" width="4.25" bestFit="1" customWidth="1"/>
    <col min="10" max="10" width="3.83203125" bestFit="1" customWidth="1"/>
    <col min="11" max="11" width="3.33203125" bestFit="1" customWidth="1"/>
    <col min="12" max="12" width="4.25" bestFit="1" customWidth="1"/>
    <col min="13" max="13" width="3.83203125" bestFit="1" customWidth="1"/>
    <col min="14" max="14" width="3.33203125" bestFit="1" customWidth="1"/>
    <col min="15" max="15" width="4.25" bestFit="1" customWidth="1"/>
    <col min="16" max="16" width="3.83203125" bestFit="1" customWidth="1"/>
    <col min="17" max="17" width="4.25" bestFit="1" customWidth="1"/>
    <col min="18" max="18" width="3.83203125" bestFit="1" customWidth="1"/>
  </cols>
  <sheetData>
    <row r="1" spans="2:18" ht="14.5" thickBot="1" x14ac:dyDescent="0.35"/>
    <row r="2" spans="2:18" x14ac:dyDescent="0.3">
      <c r="B2" s="58" t="s">
        <v>14</v>
      </c>
      <c r="C2" s="4" t="s">
        <v>15</v>
      </c>
      <c r="D2" s="4" t="s">
        <v>16</v>
      </c>
      <c r="E2" s="82" t="s">
        <v>8</v>
      </c>
      <c r="F2" s="83"/>
      <c r="G2" s="84"/>
      <c r="H2" s="85" t="s">
        <v>7</v>
      </c>
      <c r="I2" s="86"/>
      <c r="J2" s="87"/>
      <c r="K2" s="88" t="s">
        <v>9</v>
      </c>
      <c r="L2" s="83"/>
      <c r="M2" s="84"/>
      <c r="N2" s="89" t="s">
        <v>44</v>
      </c>
      <c r="O2" s="90"/>
      <c r="P2" s="91"/>
      <c r="Q2" s="79" t="s">
        <v>11</v>
      </c>
      <c r="R2" s="80"/>
    </row>
    <row r="3" spans="2:18" ht="14.5" thickBot="1" x14ac:dyDescent="0.35">
      <c r="B3" s="4"/>
      <c r="C3" s="4"/>
      <c r="D3" s="4"/>
      <c r="E3" s="8" t="s">
        <v>45</v>
      </c>
      <c r="F3" s="9" t="s">
        <v>46</v>
      </c>
      <c r="G3" s="9" t="s">
        <v>47</v>
      </c>
      <c r="H3" s="10" t="s">
        <v>45</v>
      </c>
      <c r="I3" s="10" t="s">
        <v>46</v>
      </c>
      <c r="J3" s="10" t="s">
        <v>47</v>
      </c>
      <c r="K3" s="9" t="s">
        <v>45</v>
      </c>
      <c r="L3" s="9" t="s">
        <v>46</v>
      </c>
      <c r="M3" s="9" t="s">
        <v>47</v>
      </c>
      <c r="N3" s="10" t="s">
        <v>45</v>
      </c>
      <c r="O3" s="10" t="s">
        <v>46</v>
      </c>
      <c r="P3" s="10" t="s">
        <v>47</v>
      </c>
      <c r="Q3" s="9" t="s">
        <v>46</v>
      </c>
      <c r="R3" s="11" t="s">
        <v>47</v>
      </c>
    </row>
    <row r="4" spans="2:18" ht="14.5" thickBot="1" x14ac:dyDescent="0.35">
      <c r="B4" s="59">
        <v>1</v>
      </c>
      <c r="C4" s="12" t="s">
        <v>49</v>
      </c>
      <c r="D4" s="15">
        <v>100</v>
      </c>
      <c r="E4" s="60">
        <v>1</v>
      </c>
      <c r="F4" s="61">
        <v>1</v>
      </c>
      <c r="G4" s="61">
        <v>1</v>
      </c>
      <c r="H4" s="62"/>
      <c r="I4" s="62"/>
      <c r="J4" s="62">
        <v>1</v>
      </c>
      <c r="K4" s="61"/>
      <c r="L4" s="61"/>
      <c r="M4" s="61"/>
      <c r="N4" s="62"/>
      <c r="O4" s="62"/>
      <c r="P4" s="62"/>
      <c r="Q4" s="61">
        <v>1</v>
      </c>
      <c r="R4" s="63">
        <v>1</v>
      </c>
    </row>
    <row r="5" spans="2:18" x14ac:dyDescent="0.3">
      <c r="E5">
        <f>COUNTA(E4:G4)</f>
        <v>3</v>
      </c>
      <c r="H5">
        <f>COUNTA(H4:J4)</f>
        <v>1</v>
      </c>
      <c r="K5">
        <f>COUNTA(K4:M4)</f>
        <v>0</v>
      </c>
      <c r="N5">
        <f>COUNTA(N4:P4)</f>
        <v>0</v>
      </c>
      <c r="Q5">
        <f>COUNTA(Q4:R4)</f>
        <v>2</v>
      </c>
    </row>
    <row r="8" spans="2:18" x14ac:dyDescent="0.3">
      <c r="B8" s="4"/>
      <c r="C8" s="4"/>
      <c r="D8" s="5"/>
      <c r="F8" s="6"/>
      <c r="G8" s="6" t="s">
        <v>13</v>
      </c>
      <c r="H8" s="6"/>
      <c r="I8" s="81"/>
      <c r="J8" s="81"/>
      <c r="K8" s="81"/>
      <c r="L8" s="6"/>
      <c r="M8" s="6"/>
      <c r="N8" s="6"/>
    </row>
  </sheetData>
  <sheetProtection algorithmName="SHA-512" hashValue="sO3UhWtjk9yvUxT8EPi4TBwxEUXAKxFE8Rt03x07POUgbpWIcJ8zpgTaPGOL9eGquH+QQDDCyptz2GFYEO6omw==" saltValue="jigCkqkUGL4BaYcW5a0qJg==" spinCount="100000" sheet="1" objects="1" scenarios="1" selectLockedCells="1"/>
  <mergeCells count="6">
    <mergeCell ref="Q2:R2"/>
    <mergeCell ref="I8:K8"/>
    <mergeCell ref="E2:G2"/>
    <mergeCell ref="H2:J2"/>
    <mergeCell ref="K2:M2"/>
    <mergeCell ref="N2:P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B1:R43"/>
  <sheetViews>
    <sheetView rightToLeft="1" topLeftCell="D1" workbookViewId="0">
      <pane ySplit="3" topLeftCell="A4" activePane="bottomLeft" state="frozen"/>
      <selection pane="bottomLeft" activeCell="D1" sqref="A1:XFD1048576"/>
    </sheetView>
  </sheetViews>
  <sheetFormatPr defaultColWidth="13.33203125" defaultRowHeight="14" x14ac:dyDescent="0.3"/>
  <cols>
    <col min="2" max="2" width="2.58203125" bestFit="1" customWidth="1"/>
    <col min="3" max="3" width="24.25" bestFit="1" customWidth="1"/>
    <col min="4" max="4" width="11.25" bestFit="1" customWidth="1"/>
    <col min="6" max="14" width="6.08203125" style="6" customWidth="1"/>
    <col min="16" max="16" width="20.83203125" customWidth="1"/>
    <col min="17" max="17" width="17.83203125" customWidth="1"/>
    <col min="18" max="18" width="9.75" bestFit="1" customWidth="1"/>
  </cols>
  <sheetData>
    <row r="1" spans="2:18" ht="14.5" thickBot="1" x14ac:dyDescent="0.35"/>
    <row r="2" spans="2:18" x14ac:dyDescent="0.3">
      <c r="B2" s="106" t="s">
        <v>14</v>
      </c>
      <c r="C2" s="116" t="s">
        <v>15</v>
      </c>
      <c r="D2" s="106" t="s">
        <v>16</v>
      </c>
      <c r="E2" s="106" t="s">
        <v>52</v>
      </c>
      <c r="F2" s="101" t="s">
        <v>8</v>
      </c>
      <c r="G2" s="102"/>
      <c r="H2" s="114" t="s">
        <v>7</v>
      </c>
      <c r="I2" s="115"/>
      <c r="J2" s="113" t="s">
        <v>9</v>
      </c>
      <c r="K2" s="102"/>
      <c r="L2" s="111" t="s">
        <v>44</v>
      </c>
      <c r="M2" s="112"/>
      <c r="N2" s="17" t="s">
        <v>11</v>
      </c>
      <c r="P2" s="108" t="s">
        <v>107</v>
      </c>
      <c r="Q2" s="109"/>
      <c r="R2" s="110"/>
    </row>
    <row r="3" spans="2:18" ht="14.5" thickBot="1" x14ac:dyDescent="0.35">
      <c r="B3" s="107"/>
      <c r="C3" s="117"/>
      <c r="D3" s="107"/>
      <c r="E3" s="107"/>
      <c r="F3" s="8" t="s">
        <v>45</v>
      </c>
      <c r="G3" s="9" t="s">
        <v>47</v>
      </c>
      <c r="H3" s="10" t="s">
        <v>45</v>
      </c>
      <c r="I3" s="10" t="s">
        <v>47</v>
      </c>
      <c r="J3" s="9" t="s">
        <v>45</v>
      </c>
      <c r="K3" s="9" t="s">
        <v>47</v>
      </c>
      <c r="L3" s="10" t="s">
        <v>45</v>
      </c>
      <c r="M3" s="10" t="s">
        <v>47</v>
      </c>
      <c r="N3" s="11" t="s">
        <v>47</v>
      </c>
      <c r="P3" s="39" t="s">
        <v>99</v>
      </c>
      <c r="Q3" s="40" t="s">
        <v>100</v>
      </c>
      <c r="R3" s="41" t="s">
        <v>101</v>
      </c>
    </row>
    <row r="4" spans="2:18" ht="14.5" thickBot="1" x14ac:dyDescent="0.35">
      <c r="B4" s="13">
        <v>3</v>
      </c>
      <c r="C4" s="14" t="s">
        <v>17</v>
      </c>
      <c r="D4" s="64" t="s">
        <v>50</v>
      </c>
      <c r="E4" s="16" t="s">
        <v>53</v>
      </c>
      <c r="F4" s="65">
        <v>1</v>
      </c>
      <c r="G4" s="66"/>
      <c r="H4" s="54"/>
      <c r="I4" s="54"/>
      <c r="J4" s="66"/>
      <c r="K4" s="66"/>
      <c r="L4" s="54"/>
      <c r="M4" s="54"/>
      <c r="N4" s="67"/>
    </row>
    <row r="5" spans="2:18" ht="14.5" thickBot="1" x14ac:dyDescent="0.35">
      <c r="B5" s="13">
        <v>5</v>
      </c>
      <c r="C5" s="14" t="s">
        <v>18</v>
      </c>
      <c r="D5" s="64" t="s">
        <v>19</v>
      </c>
      <c r="E5" s="16" t="s">
        <v>53</v>
      </c>
      <c r="F5" s="65">
        <v>1</v>
      </c>
      <c r="G5" s="66">
        <v>1</v>
      </c>
      <c r="H5" s="54"/>
      <c r="I5" s="54"/>
      <c r="J5" s="66"/>
      <c r="K5" s="66"/>
      <c r="L5" s="54"/>
      <c r="M5" s="54"/>
      <c r="N5" s="67"/>
      <c r="P5" s="68" t="s">
        <v>102</v>
      </c>
      <c r="Q5" s="68">
        <v>999999999</v>
      </c>
      <c r="R5" s="69">
        <v>44927</v>
      </c>
    </row>
    <row r="6" spans="2:18" ht="14.5" thickBot="1" x14ac:dyDescent="0.35">
      <c r="B6" s="13">
        <v>7</v>
      </c>
      <c r="C6" s="14" t="s">
        <v>20</v>
      </c>
      <c r="D6" s="70">
        <v>111</v>
      </c>
      <c r="E6" s="16" t="s">
        <v>53</v>
      </c>
      <c r="F6" s="65"/>
      <c r="G6" s="66"/>
      <c r="H6" s="54"/>
      <c r="I6" s="54"/>
      <c r="J6" s="66"/>
      <c r="K6" s="66"/>
      <c r="L6" s="54"/>
      <c r="M6" s="54"/>
      <c r="N6" s="67"/>
      <c r="P6" s="68"/>
      <c r="Q6" s="68"/>
      <c r="R6" s="68"/>
    </row>
    <row r="7" spans="2:18" ht="14.5" thickBot="1" x14ac:dyDescent="0.35">
      <c r="B7" s="13">
        <v>8</v>
      </c>
      <c r="C7" s="14" t="s">
        <v>94</v>
      </c>
      <c r="D7" s="71" t="s">
        <v>42</v>
      </c>
      <c r="E7" s="16" t="s">
        <v>54</v>
      </c>
      <c r="F7" s="121"/>
      <c r="G7" s="122"/>
      <c r="H7" s="123">
        <v>1</v>
      </c>
      <c r="I7" s="124"/>
      <c r="J7" s="125"/>
      <c r="K7" s="122"/>
      <c r="L7" s="123"/>
      <c r="M7" s="124"/>
      <c r="N7" s="67"/>
    </row>
    <row r="8" spans="2:18" ht="14.5" thickBot="1" x14ac:dyDescent="0.35">
      <c r="B8" s="13">
        <v>12</v>
      </c>
      <c r="C8" s="14" t="s">
        <v>21</v>
      </c>
      <c r="D8" s="70">
        <v>134</v>
      </c>
      <c r="E8" s="16" t="s">
        <v>53</v>
      </c>
      <c r="F8" s="65"/>
      <c r="G8" s="66"/>
      <c r="H8" s="54"/>
      <c r="I8" s="54"/>
      <c r="J8" s="66"/>
      <c r="K8" s="66"/>
      <c r="L8" s="54"/>
      <c r="M8" s="54"/>
      <c r="N8" s="67"/>
      <c r="P8" s="68"/>
      <c r="Q8" s="68"/>
      <c r="R8" s="68"/>
    </row>
    <row r="9" spans="2:18" ht="25.5" thickBot="1" x14ac:dyDescent="0.35">
      <c r="B9" s="13">
        <v>18</v>
      </c>
      <c r="C9" s="14" t="s">
        <v>22</v>
      </c>
      <c r="D9" s="70">
        <v>111</v>
      </c>
      <c r="E9" s="16" t="s">
        <v>55</v>
      </c>
      <c r="F9" s="121"/>
      <c r="G9" s="122"/>
      <c r="H9" s="123"/>
      <c r="I9" s="124"/>
      <c r="J9" s="125"/>
      <c r="K9" s="122"/>
      <c r="L9" s="123"/>
      <c r="M9" s="124"/>
      <c r="N9" s="67"/>
      <c r="P9" s="68"/>
      <c r="Q9" s="68"/>
      <c r="R9" s="68"/>
    </row>
    <row r="10" spans="2:18" ht="14.5" thickBot="1" x14ac:dyDescent="0.35">
      <c r="B10" s="13">
        <v>20</v>
      </c>
      <c r="C10" s="14" t="s">
        <v>23</v>
      </c>
      <c r="D10" s="64" t="s">
        <v>24</v>
      </c>
      <c r="E10" s="16" t="s">
        <v>53</v>
      </c>
      <c r="F10" s="65"/>
      <c r="G10" s="66"/>
      <c r="H10" s="54"/>
      <c r="I10" s="54"/>
      <c r="J10" s="66"/>
      <c r="K10" s="66"/>
      <c r="L10" s="54"/>
      <c r="M10" s="54"/>
      <c r="N10" s="67"/>
      <c r="P10" s="68"/>
      <c r="Q10" s="68"/>
      <c r="R10" s="68"/>
    </row>
    <row r="11" spans="2:18" ht="14.5" thickBot="1" x14ac:dyDescent="0.35">
      <c r="B11" s="13">
        <v>21</v>
      </c>
      <c r="C11" s="14" t="s">
        <v>25</v>
      </c>
      <c r="D11" s="70">
        <v>150</v>
      </c>
      <c r="E11" s="16" t="s">
        <v>53</v>
      </c>
      <c r="F11" s="65"/>
      <c r="G11" s="66"/>
      <c r="H11" s="54"/>
      <c r="I11" s="54"/>
      <c r="J11" s="66"/>
      <c r="K11" s="66"/>
      <c r="L11" s="54"/>
      <c r="M11" s="54"/>
      <c r="N11" s="67"/>
      <c r="P11" s="68"/>
      <c r="Q11" s="68"/>
      <c r="R11" s="68"/>
    </row>
    <row r="12" spans="2:18" ht="14.5" thickBot="1" x14ac:dyDescent="0.35">
      <c r="B12" s="13">
        <v>22</v>
      </c>
      <c r="C12" s="14" t="s">
        <v>26</v>
      </c>
      <c r="D12" s="72" t="s">
        <v>27</v>
      </c>
      <c r="E12" s="16" t="s">
        <v>53</v>
      </c>
      <c r="F12" s="65"/>
      <c r="G12" s="66"/>
      <c r="H12" s="54"/>
      <c r="I12" s="54"/>
      <c r="J12" s="66"/>
      <c r="K12" s="66"/>
      <c r="L12" s="54"/>
      <c r="M12" s="54"/>
      <c r="N12" s="67"/>
      <c r="P12" s="68"/>
      <c r="Q12" s="68"/>
      <c r="R12" s="68"/>
    </row>
    <row r="13" spans="2:18" ht="28.5" customHeight="1" thickBot="1" x14ac:dyDescent="0.35">
      <c r="B13" s="13">
        <v>23</v>
      </c>
      <c r="C13" s="14" t="s">
        <v>85</v>
      </c>
      <c r="D13" s="71" t="s">
        <v>42</v>
      </c>
      <c r="E13" s="16" t="s">
        <v>53</v>
      </c>
      <c r="F13" s="65"/>
      <c r="G13" s="66"/>
      <c r="H13" s="54"/>
      <c r="I13" s="54"/>
      <c r="J13" s="66"/>
      <c r="K13" s="66"/>
      <c r="L13" s="54"/>
      <c r="M13" s="54"/>
      <c r="N13" s="67"/>
    </row>
    <row r="14" spans="2:18" ht="14.5" thickBot="1" x14ac:dyDescent="0.35">
      <c r="B14" s="13">
        <v>25</v>
      </c>
      <c r="C14" s="14" t="s">
        <v>28</v>
      </c>
      <c r="D14" s="64" t="s">
        <v>51</v>
      </c>
      <c r="E14" s="16" t="s">
        <v>53</v>
      </c>
      <c r="F14" s="65"/>
      <c r="G14" s="66"/>
      <c r="H14" s="54"/>
      <c r="I14" s="54"/>
      <c r="J14" s="66"/>
      <c r="K14" s="66"/>
      <c r="L14" s="54"/>
      <c r="M14" s="54"/>
      <c r="N14" s="67"/>
    </row>
    <row r="15" spans="2:18" ht="14.5" thickBot="1" x14ac:dyDescent="0.35">
      <c r="B15" s="13">
        <v>27</v>
      </c>
      <c r="C15" s="14" t="s">
        <v>29</v>
      </c>
      <c r="D15" s="70">
        <v>190</v>
      </c>
      <c r="E15" s="16" t="s">
        <v>53</v>
      </c>
      <c r="F15" s="65"/>
      <c r="G15" s="66">
        <v>1</v>
      </c>
      <c r="H15" s="54"/>
      <c r="I15" s="54">
        <v>1</v>
      </c>
      <c r="J15" s="66"/>
      <c r="K15" s="66"/>
      <c r="L15" s="54"/>
      <c r="M15" s="54"/>
      <c r="N15" s="67"/>
      <c r="P15" s="68" t="s">
        <v>104</v>
      </c>
      <c r="Q15" s="68">
        <v>888888888</v>
      </c>
      <c r="R15" s="69">
        <v>45079</v>
      </c>
    </row>
    <row r="16" spans="2:18" ht="25.5" thickBot="1" x14ac:dyDescent="0.35">
      <c r="B16" s="13">
        <v>28</v>
      </c>
      <c r="C16" s="14" t="s">
        <v>30</v>
      </c>
      <c r="D16" s="70">
        <v>190</v>
      </c>
      <c r="E16" s="16" t="s">
        <v>55</v>
      </c>
      <c r="F16" s="121"/>
      <c r="G16" s="122"/>
      <c r="H16" s="123"/>
      <c r="I16" s="124"/>
      <c r="J16" s="125"/>
      <c r="K16" s="122"/>
      <c r="L16" s="123"/>
      <c r="M16" s="124"/>
      <c r="N16" s="67"/>
      <c r="P16" s="68"/>
      <c r="Q16" s="68"/>
      <c r="R16" s="68"/>
    </row>
    <row r="17" spans="2:18" ht="25.5" thickBot="1" x14ac:dyDescent="0.35">
      <c r="B17" s="13">
        <v>29</v>
      </c>
      <c r="C17" s="14" t="s">
        <v>86</v>
      </c>
      <c r="D17" s="70">
        <v>170</v>
      </c>
      <c r="E17" s="16" t="s">
        <v>53</v>
      </c>
      <c r="F17" s="65"/>
      <c r="G17" s="66"/>
      <c r="H17" s="54"/>
      <c r="I17" s="54"/>
      <c r="J17" s="66"/>
      <c r="K17" s="66"/>
      <c r="L17" s="54"/>
      <c r="M17" s="54"/>
      <c r="N17" s="67"/>
      <c r="P17" s="68"/>
      <c r="Q17" s="68"/>
      <c r="R17" s="68"/>
    </row>
    <row r="18" spans="2:18" ht="14.5" thickBot="1" x14ac:dyDescent="0.35">
      <c r="B18" s="13">
        <v>30</v>
      </c>
      <c r="C18" s="14" t="s">
        <v>31</v>
      </c>
      <c r="D18" s="70">
        <v>170</v>
      </c>
      <c r="E18" s="16" t="s">
        <v>53</v>
      </c>
      <c r="F18" s="65"/>
      <c r="G18" s="66"/>
      <c r="H18" s="54"/>
      <c r="I18" s="54"/>
      <c r="J18" s="66"/>
      <c r="K18" s="66"/>
      <c r="L18" s="54"/>
      <c r="M18" s="54"/>
      <c r="N18" s="67"/>
      <c r="P18" s="68"/>
      <c r="Q18" s="68"/>
      <c r="R18" s="68"/>
    </row>
    <row r="19" spans="2:18" ht="25.5" thickBot="1" x14ac:dyDescent="0.35">
      <c r="B19" s="13">
        <v>31</v>
      </c>
      <c r="C19" s="14" t="s">
        <v>32</v>
      </c>
      <c r="D19" s="70">
        <v>170</v>
      </c>
      <c r="E19" s="16" t="s">
        <v>55</v>
      </c>
      <c r="F19" s="121"/>
      <c r="G19" s="122"/>
      <c r="H19" s="123"/>
      <c r="I19" s="124"/>
      <c r="J19" s="125"/>
      <c r="K19" s="122"/>
      <c r="L19" s="123"/>
      <c r="M19" s="124"/>
      <c r="N19" s="67"/>
      <c r="P19" s="68"/>
      <c r="Q19" s="68"/>
      <c r="R19" s="68"/>
    </row>
    <row r="20" spans="2:18" ht="14.5" thickBot="1" x14ac:dyDescent="0.35">
      <c r="B20" s="13">
        <v>32</v>
      </c>
      <c r="C20" s="14" t="s">
        <v>33</v>
      </c>
      <c r="D20" s="70">
        <v>172</v>
      </c>
      <c r="E20" s="16" t="s">
        <v>53</v>
      </c>
      <c r="F20" s="65"/>
      <c r="G20" s="66"/>
      <c r="H20" s="54"/>
      <c r="I20" s="54"/>
      <c r="J20" s="66"/>
      <c r="K20" s="66"/>
      <c r="L20" s="54"/>
      <c r="M20" s="54"/>
      <c r="N20" s="67"/>
      <c r="P20" s="68"/>
      <c r="Q20" s="68"/>
      <c r="R20" s="68"/>
    </row>
    <row r="21" spans="2:18" ht="14.5" thickBot="1" x14ac:dyDescent="0.35">
      <c r="B21" s="13">
        <v>35</v>
      </c>
      <c r="C21" s="14" t="s">
        <v>34</v>
      </c>
      <c r="D21" s="64" t="s">
        <v>19</v>
      </c>
      <c r="E21" s="16" t="s">
        <v>53</v>
      </c>
      <c r="F21" s="65"/>
      <c r="G21" s="66"/>
      <c r="H21" s="54"/>
      <c r="I21" s="54"/>
      <c r="J21" s="66"/>
      <c r="K21" s="66"/>
      <c r="L21" s="54"/>
      <c r="M21" s="54"/>
      <c r="N21" s="67"/>
      <c r="P21" s="68"/>
      <c r="Q21" s="68"/>
      <c r="R21" s="68"/>
    </row>
    <row r="22" spans="2:18" ht="25.5" thickBot="1" x14ac:dyDescent="0.35">
      <c r="B22" s="13">
        <v>36</v>
      </c>
      <c r="C22" s="14" t="s">
        <v>87</v>
      </c>
      <c r="D22" s="71" t="s">
        <v>42</v>
      </c>
      <c r="E22" s="16" t="s">
        <v>53</v>
      </c>
      <c r="F22" s="65"/>
      <c r="G22" s="66"/>
      <c r="H22" s="54"/>
      <c r="I22" s="54"/>
      <c r="J22" s="66"/>
      <c r="K22" s="66"/>
      <c r="L22" s="54"/>
      <c r="M22" s="54"/>
      <c r="N22" s="67"/>
    </row>
    <row r="23" spans="2:18" ht="14.5" thickBot="1" x14ac:dyDescent="0.35">
      <c r="B23" s="13">
        <v>37</v>
      </c>
      <c r="C23" s="33" t="s">
        <v>88</v>
      </c>
      <c r="D23" s="71" t="s">
        <v>42</v>
      </c>
      <c r="E23" s="16" t="s">
        <v>53</v>
      </c>
      <c r="F23" s="65"/>
      <c r="G23" s="66"/>
      <c r="H23" s="54"/>
      <c r="I23" s="54"/>
      <c r="J23" s="66"/>
      <c r="K23" s="66"/>
      <c r="L23" s="54"/>
      <c r="M23" s="54"/>
      <c r="N23" s="67"/>
    </row>
    <row r="24" spans="2:18" ht="14.5" thickBot="1" x14ac:dyDescent="0.35">
      <c r="B24" s="13">
        <v>38</v>
      </c>
      <c r="C24" s="14" t="s">
        <v>89</v>
      </c>
      <c r="D24" s="70">
        <v>171</v>
      </c>
      <c r="E24" s="16" t="s">
        <v>53</v>
      </c>
      <c r="F24" s="65"/>
      <c r="G24" s="66"/>
      <c r="H24" s="54"/>
      <c r="I24" s="54"/>
      <c r="J24" s="66"/>
      <c r="K24" s="66"/>
      <c r="L24" s="54"/>
      <c r="M24" s="54"/>
      <c r="N24" s="67">
        <v>1</v>
      </c>
      <c r="P24" s="68" t="s">
        <v>106</v>
      </c>
      <c r="Q24" s="68">
        <v>777777777</v>
      </c>
      <c r="R24" s="69">
        <v>45241</v>
      </c>
    </row>
    <row r="25" spans="2:18" ht="14.5" thickBot="1" x14ac:dyDescent="0.35">
      <c r="B25" s="13">
        <v>40</v>
      </c>
      <c r="C25" s="14" t="s">
        <v>35</v>
      </c>
      <c r="D25" s="71" t="s">
        <v>42</v>
      </c>
      <c r="E25" s="16" t="s">
        <v>53</v>
      </c>
      <c r="F25" s="65"/>
      <c r="G25" s="66"/>
      <c r="H25" s="54"/>
      <c r="I25" s="54"/>
      <c r="J25" s="66"/>
      <c r="K25" s="66"/>
      <c r="L25" s="54"/>
      <c r="M25" s="54"/>
      <c r="N25" s="67"/>
    </row>
    <row r="26" spans="2:18" ht="14.5" thickBot="1" x14ac:dyDescent="0.35">
      <c r="B26" s="13">
        <v>43</v>
      </c>
      <c r="C26" s="14" t="s">
        <v>36</v>
      </c>
      <c r="D26" s="70">
        <v>100</v>
      </c>
      <c r="E26" s="16" t="s">
        <v>53</v>
      </c>
      <c r="F26" s="65"/>
      <c r="G26" s="66"/>
      <c r="H26" s="54"/>
      <c r="I26" s="54"/>
      <c r="J26" s="66"/>
      <c r="K26" s="66"/>
      <c r="L26" s="54"/>
      <c r="M26" s="54"/>
      <c r="N26" s="67"/>
    </row>
    <row r="27" spans="2:18" ht="14.5" thickBot="1" x14ac:dyDescent="0.35">
      <c r="B27" s="13">
        <v>44</v>
      </c>
      <c r="C27" s="14" t="s">
        <v>90</v>
      </c>
      <c r="D27" s="70">
        <v>100</v>
      </c>
      <c r="E27" s="16" t="s">
        <v>53</v>
      </c>
      <c r="F27" s="65"/>
      <c r="G27" s="66"/>
      <c r="H27" s="54"/>
      <c r="I27" s="54"/>
      <c r="J27" s="66"/>
      <c r="K27" s="66"/>
      <c r="L27" s="54"/>
      <c r="M27" s="54"/>
      <c r="N27" s="67"/>
    </row>
    <row r="28" spans="2:18" ht="14.5" thickBot="1" x14ac:dyDescent="0.35">
      <c r="B28" s="13">
        <v>45</v>
      </c>
      <c r="C28" s="14" t="s">
        <v>37</v>
      </c>
      <c r="D28" s="70">
        <v>160</v>
      </c>
      <c r="E28" s="16" t="s">
        <v>53</v>
      </c>
      <c r="F28" s="65"/>
      <c r="G28" s="66"/>
      <c r="H28" s="54"/>
      <c r="I28" s="54"/>
      <c r="J28" s="66"/>
      <c r="K28" s="66"/>
      <c r="L28" s="54"/>
      <c r="M28" s="54"/>
      <c r="N28" s="67"/>
      <c r="P28" s="68"/>
      <c r="Q28" s="68"/>
      <c r="R28" s="68"/>
    </row>
    <row r="29" spans="2:18" ht="14.5" thickBot="1" x14ac:dyDescent="0.35">
      <c r="B29" s="13">
        <v>46</v>
      </c>
      <c r="C29" s="14" t="s">
        <v>38</v>
      </c>
      <c r="D29" s="70">
        <v>160</v>
      </c>
      <c r="E29" s="16" t="s">
        <v>53</v>
      </c>
      <c r="F29" s="65"/>
      <c r="G29" s="66"/>
      <c r="H29" s="54"/>
      <c r="I29" s="54"/>
      <c r="J29" s="66"/>
      <c r="K29" s="66"/>
      <c r="L29" s="54"/>
      <c r="M29" s="54"/>
      <c r="N29" s="67"/>
      <c r="P29" s="68"/>
      <c r="Q29" s="68"/>
      <c r="R29" s="68"/>
    </row>
    <row r="30" spans="2:18" ht="14.5" thickBot="1" x14ac:dyDescent="0.35">
      <c r="B30" s="13">
        <v>47</v>
      </c>
      <c r="C30" s="14" t="s">
        <v>39</v>
      </c>
      <c r="D30" s="70">
        <v>270</v>
      </c>
      <c r="E30" s="16" t="s">
        <v>53</v>
      </c>
      <c r="F30" s="65"/>
      <c r="G30" s="66"/>
      <c r="H30" s="54"/>
      <c r="I30" s="54"/>
      <c r="J30" s="66"/>
      <c r="K30" s="66"/>
      <c r="L30" s="54"/>
      <c r="M30" s="54"/>
      <c r="N30" s="67"/>
      <c r="P30" s="68"/>
      <c r="Q30" s="68"/>
      <c r="R30" s="68"/>
    </row>
    <row r="31" spans="2:18" ht="25.5" thickBot="1" x14ac:dyDescent="0.35">
      <c r="B31" s="13">
        <v>48</v>
      </c>
      <c r="C31" s="14" t="s">
        <v>40</v>
      </c>
      <c r="D31" s="70">
        <v>160</v>
      </c>
      <c r="E31" s="16" t="s">
        <v>55</v>
      </c>
      <c r="F31" s="121"/>
      <c r="G31" s="122"/>
      <c r="H31" s="123"/>
      <c r="I31" s="124"/>
      <c r="J31" s="125"/>
      <c r="K31" s="122"/>
      <c r="L31" s="123"/>
      <c r="M31" s="124"/>
      <c r="N31" s="67"/>
      <c r="P31" s="68"/>
      <c r="Q31" s="68"/>
      <c r="R31" s="68"/>
    </row>
    <row r="32" spans="2:18" ht="14.5" thickBot="1" x14ac:dyDescent="0.35">
      <c r="B32" s="13">
        <v>49</v>
      </c>
      <c r="C32" s="14" t="s">
        <v>41</v>
      </c>
      <c r="D32" s="71">
        <v>190</v>
      </c>
      <c r="E32" s="16" t="s">
        <v>53</v>
      </c>
      <c r="F32" s="65"/>
      <c r="G32" s="66"/>
      <c r="H32" s="54"/>
      <c r="I32" s="54"/>
      <c r="J32" s="66"/>
      <c r="K32" s="66"/>
      <c r="L32" s="54"/>
      <c r="M32" s="54"/>
      <c r="N32" s="67"/>
      <c r="P32" s="68"/>
      <c r="Q32" s="68"/>
      <c r="R32" s="68"/>
    </row>
    <row r="33" spans="2:18" ht="25.5" thickBot="1" x14ac:dyDescent="0.35">
      <c r="B33" s="13">
        <v>54</v>
      </c>
      <c r="C33" s="14" t="s">
        <v>91</v>
      </c>
      <c r="D33" s="71" t="s">
        <v>42</v>
      </c>
      <c r="E33" s="16" t="s">
        <v>54</v>
      </c>
      <c r="F33" s="121">
        <v>1</v>
      </c>
      <c r="G33" s="122"/>
      <c r="H33" s="123">
        <v>1</v>
      </c>
      <c r="I33" s="124"/>
      <c r="J33" s="125"/>
      <c r="K33" s="122"/>
      <c r="L33" s="123"/>
      <c r="M33" s="124"/>
      <c r="N33" s="67"/>
    </row>
    <row r="34" spans="2:18" ht="14.5" thickBot="1" x14ac:dyDescent="0.35">
      <c r="B34" s="13">
        <v>56</v>
      </c>
      <c r="C34" s="14" t="s">
        <v>92</v>
      </c>
      <c r="D34" s="71" t="s">
        <v>42</v>
      </c>
      <c r="E34" s="16" t="s">
        <v>54</v>
      </c>
      <c r="F34" s="121"/>
      <c r="G34" s="122"/>
      <c r="H34" s="123"/>
      <c r="I34" s="124"/>
      <c r="J34" s="125"/>
      <c r="K34" s="122"/>
      <c r="L34" s="123"/>
      <c r="M34" s="124"/>
      <c r="N34" s="67"/>
    </row>
    <row r="35" spans="2:18" ht="25.5" thickBot="1" x14ac:dyDescent="0.35">
      <c r="B35" s="13">
        <v>69</v>
      </c>
      <c r="C35" s="14" t="s">
        <v>93</v>
      </c>
      <c r="D35" s="71" t="s">
        <v>42</v>
      </c>
      <c r="E35" s="14" t="s">
        <v>54</v>
      </c>
      <c r="F35" s="119"/>
      <c r="G35" s="120"/>
      <c r="H35" s="93"/>
      <c r="I35" s="93"/>
      <c r="J35" s="120"/>
      <c r="K35" s="120"/>
      <c r="L35" s="93"/>
      <c r="M35" s="93"/>
      <c r="N35" s="67"/>
    </row>
    <row r="36" spans="2:18" ht="25.5" thickBot="1" x14ac:dyDescent="0.35">
      <c r="B36" s="13">
        <v>67</v>
      </c>
      <c r="C36" s="14" t="s">
        <v>96</v>
      </c>
      <c r="D36" s="73" t="s">
        <v>42</v>
      </c>
      <c r="E36" s="14" t="s">
        <v>54</v>
      </c>
      <c r="F36" s="119"/>
      <c r="G36" s="93"/>
      <c r="H36" s="93"/>
      <c r="I36" s="93"/>
      <c r="J36" s="120"/>
      <c r="K36" s="93"/>
      <c r="L36" s="93"/>
      <c r="M36" s="93"/>
      <c r="N36" s="67"/>
    </row>
    <row r="37" spans="2:18" ht="14.5" thickBot="1" x14ac:dyDescent="0.35">
      <c r="B37" s="13">
        <v>71</v>
      </c>
      <c r="C37" s="14" t="s">
        <v>95</v>
      </c>
      <c r="D37" s="47">
        <v>180</v>
      </c>
      <c r="E37" s="14" t="s">
        <v>53</v>
      </c>
      <c r="F37" s="65"/>
      <c r="G37" s="66"/>
      <c r="H37" s="54"/>
      <c r="I37" s="54"/>
      <c r="J37" s="66"/>
      <c r="K37" s="66"/>
      <c r="L37" s="54"/>
      <c r="M37" s="54"/>
      <c r="N37" s="67"/>
      <c r="O37" s="51"/>
      <c r="P37" s="68"/>
      <c r="Q37" s="68"/>
      <c r="R37" s="68"/>
    </row>
    <row r="38" spans="2:18" ht="14.5" thickBot="1" x14ac:dyDescent="0.35">
      <c r="B38" s="13">
        <v>72</v>
      </c>
      <c r="C38" s="14" t="s">
        <v>105</v>
      </c>
      <c r="D38" s="46" t="s">
        <v>42</v>
      </c>
      <c r="E38" s="14" t="s">
        <v>54</v>
      </c>
      <c r="F38" s="127"/>
      <c r="G38" s="104"/>
      <c r="H38" s="104"/>
      <c r="I38" s="104"/>
      <c r="J38" s="126"/>
      <c r="K38" s="104"/>
      <c r="L38" s="104"/>
      <c r="M38" s="104"/>
      <c r="N38" s="11"/>
      <c r="O38" s="51"/>
    </row>
    <row r="39" spans="2:18" x14ac:dyDescent="0.3">
      <c r="B39" s="5"/>
      <c r="C39" s="5"/>
      <c r="D39" s="5"/>
      <c r="F39" s="6">
        <f>COUNTA(F4:G38)</f>
        <v>5</v>
      </c>
      <c r="H39" s="6">
        <f>COUNTA(H4:I38)</f>
        <v>3</v>
      </c>
      <c r="J39" s="6">
        <f>COUNTA(J4:K38)</f>
        <v>0</v>
      </c>
      <c r="L39" s="6">
        <f>COUNTA(L4:M38)</f>
        <v>0</v>
      </c>
      <c r="N39" s="6">
        <f>COUNTA(N4:N38)</f>
        <v>1</v>
      </c>
    </row>
    <row r="40" spans="2:18" x14ac:dyDescent="0.3">
      <c r="B40" s="5"/>
      <c r="C40" s="5"/>
      <c r="D40" s="5"/>
    </row>
    <row r="41" spans="2:18" x14ac:dyDescent="0.3">
      <c r="B41" s="5"/>
      <c r="C41" s="5"/>
      <c r="D41" s="5"/>
    </row>
    <row r="42" spans="2:18" x14ac:dyDescent="0.3">
      <c r="B42" s="5"/>
      <c r="C42" s="5"/>
      <c r="D42" s="5"/>
    </row>
    <row r="43" spans="2:18" x14ac:dyDescent="0.3">
      <c r="B43" s="4" t="s">
        <v>42</v>
      </c>
      <c r="C43" s="4" t="s">
        <v>43</v>
      </c>
      <c r="D43" s="5"/>
      <c r="G43" s="6" t="s">
        <v>13</v>
      </c>
      <c r="I43" s="81"/>
      <c r="J43" s="81"/>
      <c r="K43" s="81"/>
    </row>
  </sheetData>
  <sheetProtection algorithmName="SHA-512" hashValue="YcrTf9oRn8ea3H5OxHd9KH9fYNktl/zxFH3a/FoYO/1ekxQwvwGeAeu0hjnHMbCQvzctZJak7YSwW6Yv86g92g==" saltValue="JyM+T/wnD6MmnMKsErhOUQ==" spinCount="100000" sheet="1" objects="1" scenarios="1" selectLockedCells="1"/>
  <mergeCells count="50">
    <mergeCell ref="B2:B3"/>
    <mergeCell ref="C2:C3"/>
    <mergeCell ref="D2:D3"/>
    <mergeCell ref="E2:E3"/>
    <mergeCell ref="F38:G38"/>
    <mergeCell ref="F9:G9"/>
    <mergeCell ref="F31:G31"/>
    <mergeCell ref="H9:I9"/>
    <mergeCell ref="J9:K9"/>
    <mergeCell ref="L9:M9"/>
    <mergeCell ref="F2:G2"/>
    <mergeCell ref="H2:I2"/>
    <mergeCell ref="J2:K2"/>
    <mergeCell ref="L2:M2"/>
    <mergeCell ref="F7:G7"/>
    <mergeCell ref="H7:I7"/>
    <mergeCell ref="J7:K7"/>
    <mergeCell ref="L7:M7"/>
    <mergeCell ref="H31:I31"/>
    <mergeCell ref="J31:K31"/>
    <mergeCell ref="L31:M31"/>
    <mergeCell ref="F33:G33"/>
    <mergeCell ref="H33:I33"/>
    <mergeCell ref="J33:K33"/>
    <mergeCell ref="L33:M33"/>
    <mergeCell ref="L34:M34"/>
    <mergeCell ref="I43:K43"/>
    <mergeCell ref="F36:G36"/>
    <mergeCell ref="H36:I36"/>
    <mergeCell ref="J36:K36"/>
    <mergeCell ref="L36:M36"/>
    <mergeCell ref="H38:I38"/>
    <mergeCell ref="J38:K38"/>
    <mergeCell ref="L38:M38"/>
    <mergeCell ref="P2:R2"/>
    <mergeCell ref="F35:G35"/>
    <mergeCell ref="H35:I35"/>
    <mergeCell ref="J35:K35"/>
    <mergeCell ref="L35:M35"/>
    <mergeCell ref="F16:G16"/>
    <mergeCell ref="H16:I16"/>
    <mergeCell ref="J16:K16"/>
    <mergeCell ref="L16:M16"/>
    <mergeCell ref="F19:G19"/>
    <mergeCell ref="H19:I19"/>
    <mergeCell ref="J19:K19"/>
    <mergeCell ref="L19:M19"/>
    <mergeCell ref="F34:G34"/>
    <mergeCell ref="H34:I34"/>
    <mergeCell ref="J34:K34"/>
  </mergeCells>
  <dataValidations count="2">
    <dataValidation type="whole" allowBlank="1" showInputMessage="1" showErrorMessage="1" sqref="Q4:Q38" xr:uid="{3E42EC49-A9EE-490F-8019-0AF644F0492D}">
      <formula1>1000000</formula1>
      <formula2>999999999</formula2>
    </dataValidation>
    <dataValidation type="date" allowBlank="1" showInputMessage="1" showErrorMessage="1" sqref="R4:R38" xr:uid="{F28A0160-9CBE-465C-BEB3-6CF6B3A6A1AE}">
      <formula1>25569</formula1>
      <formula2>45657</formula2>
    </dataValidation>
  </dataValidations>
  <pageMargins left="0.7" right="0.7" top="0.75" bottom="0.75" header="0.3" footer="0.3"/>
  <pageSetup paperSize="9"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פרטי קבלן</vt:lpstr>
      <vt:lpstr>ענפים</vt:lpstr>
      <vt:lpstr>כללי</vt:lpstr>
      <vt:lpstr>מקצוע, שירותים, אחזקה</vt:lpstr>
      <vt:lpstr>הנחיות מילוי</vt:lpstr>
      <vt:lpstr>כללי - דוגמא</vt:lpstr>
      <vt:lpstr>מקצוע, שרותים, אחזקה - דוגמא</vt:lpstr>
      <vt:lpstr>כללי!Print_Area</vt:lpstr>
      <vt:lpstr>'מקצוע, שירותים, אחזקה'!Print_Area</vt:lpstr>
      <vt:lpstr>'מקצוע, שרותים, אחזקה - דוגמא'!Print_Area</vt:lpstr>
      <vt:lpstr>ענפים!Print_Area</vt:lpstr>
      <vt:lpstr>'פרטי קבלן'!Print_Area</vt:lpstr>
    </vt:vector>
  </TitlesOfParts>
  <Company>Grizim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Yoram</dc:creator>
  <cp:lastModifiedBy>Yoram Grizim</cp:lastModifiedBy>
  <dcterms:created xsi:type="dcterms:W3CDTF">2010-10-16T15:43:07Z</dcterms:created>
  <dcterms:modified xsi:type="dcterms:W3CDTF">2025-04-02T11:24:54Z</dcterms:modified>
</cp:coreProperties>
</file>